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15576" windowHeight="10632" activeTab="3"/>
  </bookViews>
  <sheets>
    <sheet name="Раздел 1" sheetId="1" r:id="rId1"/>
    <sheet name="Раздел 2" sheetId="3" r:id="rId2"/>
    <sheet name="Раздел 3" sheetId="12" r:id="rId3"/>
    <sheet name="Раздел 5" sheetId="4" r:id="rId4"/>
    <sheet name="Раздел 6" sheetId="5" r:id="rId5"/>
    <sheet name="Раздел 7" sheetId="6" r:id="rId6"/>
    <sheet name="Раздел 9" sheetId="7" r:id="rId7"/>
    <sheet name="Раздел 10" sheetId="11" r:id="rId8"/>
    <sheet name="Раздел 11" sheetId="10" r:id="rId9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<sst xmlns="http://schemas.openxmlformats.org/spreadsheetml/2006/main" count="2082" uniqueCount="773">
  <si>
    <t>№ п/п</t>
  </si>
  <si>
    <t>Наименование показателя</t>
  </si>
  <si>
    <t>Муниципальное образование</t>
  </si>
  <si>
    <t>Город</t>
  </si>
  <si>
    <t>Село</t>
  </si>
  <si>
    <t>Культура</t>
  </si>
  <si>
    <t>Министерство обороны</t>
  </si>
  <si>
    <t>Спорт</t>
  </si>
  <si>
    <t>Примечание</t>
  </si>
  <si>
    <t>1.</t>
  </si>
  <si>
    <t>1.1.</t>
  </si>
  <si>
    <t>1.1.1.</t>
  </si>
  <si>
    <t>1.1.2.</t>
  </si>
  <si>
    <t>1.1.3.</t>
  </si>
  <si>
    <t>1.3.</t>
  </si>
  <si>
    <t>1.3.2.</t>
  </si>
  <si>
    <t>1.4.2.</t>
  </si>
  <si>
    <t>1.4.</t>
  </si>
  <si>
    <t>1.5.</t>
  </si>
  <si>
    <t>1.5.2.</t>
  </si>
  <si>
    <t>1.7.</t>
  </si>
  <si>
    <t>1.7.1.</t>
  </si>
  <si>
    <t>1.9.</t>
  </si>
  <si>
    <t>1.9.1.</t>
  </si>
  <si>
    <t>1.9.2.</t>
  </si>
  <si>
    <t>2.</t>
  </si>
  <si>
    <t>2.1.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</si>
  <si>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</si>
  <si>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</si>
  <si>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</si>
  <si>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</si>
  <si>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</si>
  <si>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</si>
  <si>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</si>
  <si>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</si>
  <si>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</si>
  <si>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</si>
  <si>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</si>
  <si>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</si>
  <si>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</si>
  <si>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</si>
  <si>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2.5.</t>
  </si>
  <si>
    <t>2.5.1.</t>
  </si>
  <si>
    <t>2.5.2.</t>
  </si>
  <si>
    <t>2.7.</t>
  </si>
  <si>
    <t>2.7.1.</t>
  </si>
  <si>
    <t>2.7.2.</t>
  </si>
  <si>
    <t>2.7.3.</t>
  </si>
  <si>
    <t>2.7.4.</t>
  </si>
  <si>
    <t>2.8.</t>
  </si>
  <si>
    <t>2.8.1.</t>
  </si>
  <si>
    <t>2.9.</t>
  </si>
  <si>
    <t>2.9.1.</t>
  </si>
  <si>
    <t>2.9.2.</t>
  </si>
  <si>
    <t>2.10.</t>
  </si>
  <si>
    <t>2.10.1.</t>
  </si>
  <si>
    <t>2.10.2.</t>
  </si>
  <si>
    <t>2.10.3.</t>
  </si>
  <si>
    <t>2.10.4.</t>
  </si>
  <si>
    <t>2.10.5.</t>
  </si>
  <si>
    <t>2.10.6.</t>
  </si>
  <si>
    <t>2.10.7.</t>
  </si>
  <si>
    <t>Сведения о развитии дошкольного образования</t>
  </si>
  <si>
    <t>Уровень доступности дошкольного образования и численность населения, получающего дошкольное образование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</si>
  <si>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</si>
  <si>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</si>
  <si>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</si>
  <si>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</si>
  <si>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</si>
  <si>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</si>
  <si>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</si>
  <si>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</si>
  <si>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</si>
  <si>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Кадровое обеспечение дошкольных образовательных организаций и оценка уровня заработной платы педагогических работников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</si>
  <si>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</si>
  <si>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</si>
  <si>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Материально-техническое и информационное обеспечение дошкольных образовательных организаций</t>
  </si>
  <si>
    <t>водоснабжение</t>
  </si>
  <si>
    <t>центральное отопление</t>
  </si>
  <si>
    <t>канализацию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</si>
  <si>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</si>
  <si>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</si>
  <si>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</si>
  <si>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</t>
  </si>
  <si>
    <t>число дошкольных образовательных организаций (включая филиалы)</t>
  </si>
  <si>
    <t>Условия получения дошкольного образования лицами с ограниченными возможностями здоровья и инвалидами</t>
  </si>
  <si>
    <t>Удельный вес численности детей-инвалидов в общей численности воспитанников дошкольных образовательных организаций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</si>
  <si>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</si>
  <si>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</si>
  <si>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Темп роста числа дошкольных образовательных организаций</t>
  </si>
  <si>
    <t>Создание безопасных условий при организации образовательного процесса в дошкольных образовательных организациях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</si>
  <si>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</si>
  <si>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</si>
  <si>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</si>
  <si>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число дошкольных образовательных организаций (включая филиалы), здания которых требуют капитального ремонта</t>
  </si>
  <si>
    <t>Сведения о развитии начального общего образования, основного общего образования и среднего общего образования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</si>
  <si>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</si>
  <si>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</si>
  <si>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</si>
  <si>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вечерних (сменных) общеобразовательных организаций (включая филиалы)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</si>
  <si>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</si>
  <si>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</si>
  <si>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численность постоянного населения в возрасте 7 - 17 лет (на 1 января следующего за отчетным года)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</si>
  <si>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</si>
  <si>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</si>
  <si>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</si>
  <si>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</si>
  <si>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</si>
  <si>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</si>
  <si>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</si>
  <si>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</si>
  <si>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</si>
  <si>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</si>
  <si>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</si>
  <si>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</si>
  <si>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Численность учащихся в общеобразовательных организациях в расчете на 1 педагогического работника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</si>
  <si>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</si>
  <si>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</si>
  <si>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</si>
  <si>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</si>
  <si>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</si>
  <si>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</si>
  <si>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</si>
  <si>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</si>
  <si>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среднемесячная номинальная начисленная заработная плата в субъекте Российской Федерации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</si>
  <si>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</si>
  <si>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Общая площадь всех помещений общеобразовательных организаций в расчете на одного учащегося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</si>
  <si>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</si>
  <si>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</si>
  <si>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</si>
  <si>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</si>
  <si>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</si>
  <si>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</si>
  <si>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</si>
  <si>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водопровод</t>
  </si>
  <si>
    <t>Имеют: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</si>
  <si>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</si>
  <si>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число вечерних (сменных) общеобразовательных организаций (включая филиалы), имеющих: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</si>
  <si>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</si>
  <si>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</si>
  <si>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</si>
  <si>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</si>
  <si>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</si>
  <si>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</si>
  <si>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численность учащихся вечерних (сменных) общеобразовательных организаций (включая филиалы)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</si>
  <si>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</si>
  <si>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</si>
  <si>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</si>
  <si>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</si>
  <si>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</si>
  <si>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</si>
  <si>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</si>
  <si>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</si>
  <si>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</si>
  <si>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</si>
  <si>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</si>
  <si>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</si>
  <si>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</si>
  <si>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</si>
  <si>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</si>
  <si>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</si>
  <si>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Удельный вес числа организаций, имеющих логопедический пункт или логопедический кабинет, в общем числе общеобразовательных организаций 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</si>
  <si>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</si>
  <si>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Удельный вес числа организаций, имеющих физкультурные залы,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</si>
  <si>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</si>
  <si>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</si>
  <si>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 xml:space="preserve">Удельный вес числа организаций, имеющих плавательные бассейны,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</si>
  <si>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</si>
  <si>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</si>
  <si>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</si>
  <si>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Темп роста числа общеобразовательных организаций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</si>
  <si>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</si>
  <si>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Создание безопасных условий при организации образовательного процесса в общеобразовательных организациях</t>
  </si>
  <si>
    <t>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</si>
  <si>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</si>
  <si>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</si>
  <si>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</si>
  <si>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</si>
  <si>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</si>
  <si>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</si>
  <si>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</si>
  <si>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</si>
  <si>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</si>
  <si>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</si>
  <si>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</si>
  <si>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</si>
  <si>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 xml:space="preserve">Удельный вес числа организаций, имеющих дымовые извещатели,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</si>
  <si>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</si>
  <si>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</si>
  <si>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Удельный вес числа организаций, имеющих "тревожную кнопку",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</si>
  <si>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</si>
  <si>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</si>
  <si>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</si>
  <si>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</si>
  <si>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</si>
  <si>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Удельный вес числа организаций, имеющих систему видеонаблюдения,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</si>
  <si>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</si>
  <si>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</si>
  <si>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</si>
  <si>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</si>
  <si>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</si>
  <si>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</si>
  <si>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</si>
  <si>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</si>
  <si>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5.1</t>
  </si>
  <si>
    <t>Численность населения, обучающегося по дополнительным общеобразовательным программам</t>
  </si>
  <si>
    <t>5.1.1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</si>
  <si>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</si>
  <si>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</si>
  <si>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</si>
  <si>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</si>
  <si>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 на 1 января следующего за отчетным года</t>
  </si>
  <si>
    <t>5.2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</si>
  <si>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</si>
  <si>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</si>
  <si>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 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</si>
  <si>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</t>
  </si>
  <si>
    <t>работающие по всем видам образовательной деятельности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</si>
  <si>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</si>
  <si>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</si>
  <si>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</si>
  <si>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</si>
  <si>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</si>
  <si>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</si>
  <si>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</si>
  <si>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</si>
  <si>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</si>
  <si>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</si>
  <si>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</si>
  <si>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</si>
  <si>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</si>
  <si>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</si>
  <si>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</si>
  <si>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</si>
  <si>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</si>
  <si>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</si>
  <si>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</si>
  <si>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</si>
  <si>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</t>
  </si>
  <si>
    <t>5.4.2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</si>
  <si>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имеющих: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</si>
  <si>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</si>
  <si>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5.4.3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</si>
  <si>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</si>
  <si>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</si>
  <si>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</si>
  <si>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</si>
  <si>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</si>
  <si>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Темп роста числа образовательных организаций дополнительного образования</t>
  </si>
  <si>
    <t>5.6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</si>
  <si>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</si>
  <si>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</si>
  <si>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</si>
  <si>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</si>
  <si>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5.6.2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</si>
  <si>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</si>
  <si>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</si>
  <si>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</si>
  <si>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</si>
  <si>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</t>
  </si>
  <si>
    <t>Удельный вес числа организаций, имеющих филиалы, в общем числе образовательных организаций дополнительного образования</t>
  </si>
  <si>
    <t>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</si>
  <si>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</si>
  <si>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5.8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</si>
  <si>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</si>
  <si>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</si>
  <si>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</si>
  <si>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</si>
  <si>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5.8.2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</si>
  <si>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</si>
  <si>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</si>
  <si>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5.8.3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</si>
  <si>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</si>
  <si>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</si>
  <si>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5.8.4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</si>
  <si>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</si>
  <si>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</si>
  <si>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6.1</t>
  </si>
  <si>
    <t>Численность населения, обучающегося по дополнительным профессиональным программам</t>
  </si>
  <si>
    <t>6.1.3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</si>
  <si>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</si>
  <si>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численность работников списочного состава организаций</t>
  </si>
  <si>
    <t>6.2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</si>
  <si>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</si>
  <si>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</t>
  </si>
  <si>
    <t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</t>
  </si>
  <si>
    <t>численность работников списочного состава организаций, получивших дополнительное профессиональное образование с использованием дистанционных образовательных технологий в отчетном году</t>
  </si>
  <si>
    <t>численность работников списочного состава организаций, получивших дополнительное профессиональное образование в отчетном году</t>
  </si>
  <si>
    <t>7.1</t>
  </si>
  <si>
    <t>Численность населения, обучающегося по программам профессионального обучения</t>
  </si>
  <si>
    <t>7.1.2</t>
  </si>
  <si>
    <t>Численность работников организаций, прошедших профессиональное обучение: всего; профессиональная подготовка по профессиям рабочих, должностям служащих; переподготовка рабочих, служащих; повышение квалификации рабочих, служащих</t>
  </si>
  <si>
    <t>общая численность работников списочного состав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</si>
  <si>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организаций, прошедших профессиональную подготовку по профессиям рабочих, должностям служащих без учета лиц, обученных за счет собственных средств</t>
  </si>
  <si>
    <t>общая численность работников списочного состава организаций, прошедших переподготовку рабочих, служащих без учета лиц, обученных за счет собственных средств</t>
  </si>
  <si>
    <t>общая численность работников списочного состава организаций, прошедших повышение квалификации рабочих, служащих без учета лиц, обученных за счет собственных средств</t>
  </si>
  <si>
    <t>7.1.3</t>
  </si>
  <si>
    <t xml:space="preserve">Удельный вес численности работников организаций, прошедших профессиональное обучение, в общей численности штатных работников организаций </t>
  </si>
  <si>
    <t>общая численность работников списочного состава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</si>
  <si>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</t>
  </si>
  <si>
    <t>7.2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</si>
  <si>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</si>
  <si>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</si>
  <si>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</si>
  <si>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без отрыва от работы, без учета лиц, обученных за счет собственных средств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</si>
  <si>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обучение, без учета лиц, обученных за счет собственных средств</t>
  </si>
  <si>
    <t>7.5</t>
  </si>
  <si>
    <t>Условия профессионального обучения лиц с ограниченными возможностями здоровья и инвалидов</t>
  </si>
  <si>
    <t>7.5.1</t>
  </si>
  <si>
    <t xml:space="preserve">Удельный вес численности лиц с ограниченными возможностями здоровья и инвалидов в общей численности работников организаций, обученных по дополнительным профессиональным программам и программам профессионального обучения </t>
  </si>
  <si>
    <t>численность лиц с ограниченными возможностями здоровья, получивших дополнительное профессиональное образование, прошедших профессиональное обучение в отчетном году</t>
  </si>
  <si>
    <t>численность инвалидов, получивших дополнительное профессиональное образование, прошедших профессиональное обучение в отчетном году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</si>
  <si>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в отчетном году</t>
  </si>
  <si>
    <t>всего</t>
  </si>
  <si>
    <t>11.1</t>
  </si>
  <si>
    <t>Социально-демографические характеристики и социальная интеграция</t>
  </si>
  <si>
    <t>11.1.1</t>
  </si>
  <si>
    <t xml:space="preserve">Удельный вес населения в возрасте 5 - 18 лет, охваченного образованием, в общей численности населения в возрасте 5 - 18 лет </t>
  </si>
  <si>
    <t>численность лиц в возрасте 5 - 18 лет, обучающихся по образовательным программам:</t>
  </si>
  <si>
    <t>дошкольного образования</t>
  </si>
  <si>
    <t>начального общего, основного общего и среднего общего образования</t>
  </si>
  <si>
    <t>среднего профессионального образования - программам подготовки квалифицированных рабочих, служащих. Не учитывается численность краткосрочно обученных по договорам в отчетном году</t>
  </si>
  <si>
    <t>среднего профессионального образования - программам подготовки специалистов среднего звена</t>
  </si>
  <si>
    <t>высшего образования - программам бакалавриата, специалитета, магистратуры</t>
  </si>
  <si>
    <t>численность постоянного населения в возрасте 5 - 18 лет (на 1 января следующего за отчетным года)</t>
  </si>
  <si>
    <t>Х</t>
  </si>
  <si>
    <t>форма ФСН 85-К</t>
  </si>
  <si>
    <t>форма ФСН 78-РИК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</si>
  <si>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</t>
  </si>
  <si>
    <t>показатели по демографии</t>
  </si>
  <si>
    <t>формы ФСН 76-РИК, Д-9</t>
  </si>
  <si>
    <t>форма ФСН ЗП-образование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</si>
  <si>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</si>
  <si>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 в 2013 году</t>
  </si>
  <si>
    <t>форма ФСН 76-РИК</t>
  </si>
  <si>
    <t>форма ФСН СВ-1</t>
  </si>
  <si>
    <t>форма ФСН 1-профтех</t>
  </si>
  <si>
    <t>форма ФСН СПО-1</t>
  </si>
  <si>
    <t>форма ФСН Д-8</t>
  </si>
  <si>
    <t>педагогических работников - всего</t>
  </si>
  <si>
    <t>из них учителей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</si>
  <si>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</t>
  </si>
  <si>
    <t>форма ФСН 83-РИК (сводная)</t>
  </si>
  <si>
    <t>формы ФСН П-4, 1-Т, ПМ, МП (микро), МП (микро)-СХ</t>
  </si>
  <si>
    <t>форма ФСН Д-4</t>
  </si>
  <si>
    <t xml:space="preserve"> имеющих доступ к Интернету</t>
  </si>
  <si>
    <t>Число персональных компьютеров, используемых в учебных целях, в расчете на 100 учащихся общеобразовательных организаций:</t>
  </si>
  <si>
    <t>число вечерних (сменных) общеобразовательных организаций (включая филиалы) в 2013 году</t>
  </si>
  <si>
    <t>5.</t>
  </si>
  <si>
    <t>Сведения о развития дополнительного образования детей и взрослых</t>
  </si>
  <si>
    <t>форма ФСН 1-ДО (сводная)</t>
  </si>
  <si>
    <t>форма ФСН 1-ДМШ</t>
  </si>
  <si>
    <t>форма ФСН 5-ФК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</si>
  <si>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</t>
  </si>
  <si>
    <t>Имеющих</t>
  </si>
  <si>
    <t>имеющих доступ к Интернету</t>
  </si>
  <si>
    <t>число музыкальных, художественных, хореографических школ и школ искусств в 2013 году</t>
  </si>
  <si>
    <t>число детских, юношеских спортивных школ в 2013 году</t>
  </si>
  <si>
    <t>6.</t>
  </si>
  <si>
    <t>Сведения о развития дополнительного профессионального образования</t>
  </si>
  <si>
    <t>численность работников списочного состава организаций, получивших дополнительное профессиональное образование в отчетном году (без учета лиц, обученных за счет собственных средств)</t>
  </si>
  <si>
    <t>форма ФСН 1-кадры</t>
  </si>
  <si>
    <t>7.</t>
  </si>
  <si>
    <t>Сведения о развитии профессионального обучения</t>
  </si>
  <si>
    <t>11.</t>
  </si>
  <si>
    <t>Сведения о создании условий социализации и самореализации молодежи (в том числе лиц, обучающихся по уровням и видам образования)</t>
  </si>
  <si>
    <t>формы ФСН 76-РИК, СВ-1</t>
  </si>
  <si>
    <t>форма ФСН ВПО-1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</si>
  <si>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всего;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</si>
  <si>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</si>
  <si>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</si>
  <si>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форма ФСН ОШ-2 (сводная)</t>
  </si>
  <si>
    <t>число дошкольных образовательных организаций с учетом находящихся на капитальном ремонте (без учета филиалов) в 2014 году</t>
  </si>
  <si>
    <t xml:space="preserve"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2014 году </t>
  </si>
  <si>
    <t>число вечерних (сменных) общеобразовательных организаций (включая филиалы) в 2014 году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</si>
  <si>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2013 году</t>
  </si>
  <si>
    <t>1.2.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</si>
  <si>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</si>
  <si>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</t>
  </si>
  <si>
    <t xml:space="preserve"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 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</si>
  <si>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</si>
  <si>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</si>
  <si>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</si>
  <si>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</si>
  <si>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1.4.1.</t>
  </si>
  <si>
    <t xml:space="preserve">Площадь помещений, используемых непосредственно для нужд дошкольных образовательных организаций, в расчете на одного воспитанника 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</si>
  <si>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</si>
  <si>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численность воспитанников дошкольных образовательных организаций (включая филиалы)</t>
  </si>
  <si>
    <t xml:space="preserve">Удельный вес числа организаций, имеющих физкультурные залы, в общем числе дошкольных образовательных организаций </t>
  </si>
  <si>
    <t>1.4.3.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</si>
  <si>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</si>
  <si>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филиалы);</t>
  </si>
  <si>
    <t xml:space="preserve">Удельный вес числа организаций, имеющих закрытые плавательные бассейны, в общем числе дошкольных образовательных организаций </t>
  </si>
  <si>
    <t>1.4.4.</t>
  </si>
  <si>
    <t>число дошкольных образовательных организаций (включая филиалы), имеющих закрытые плавательные бассейны</t>
  </si>
  <si>
    <t>1.4.5.</t>
  </si>
  <si>
    <t xml:space="preserve">Число персональных компьютеров, доступных для использования детьми, в расчете на 100 воспитанников дошкольных образовательных организаций </t>
  </si>
  <si>
    <t>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</si>
  <si>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>численность воспитанников дошкольных образовательных организаций (включая филиалы) в возрасте 3 года и старше.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</si>
  <si>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</si>
  <si>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</si>
  <si>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</si>
  <si>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1.5.3.</t>
  </si>
  <si>
    <t xml:space="preserve">Структура численности детей с ограниченными возможностями здоровья (за исключением детей-инвалидов), обучающихся в группах компенсирующей, оздоровительной и комбинированной направленности дошкольных образовательных организаций, по видам групп </t>
  </si>
  <si>
    <t>общая численность детей с ограниченными возможностями здоровья (за исключением детей-инвалидов), обучающихся в дошкольных образовательных организациях, в группах компенсирующей, оздоровительной и комбинированной направленности</t>
  </si>
  <si>
    <t>1.5.4.</t>
  </si>
  <si>
    <t xml:space="preserve"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 </t>
  </si>
  <si>
    <t>общая численность детей-инвалидов, обучающихся в группах компенсирующей , оздоровительной  и комбинированной направленности;</t>
  </si>
  <si>
    <t>1.5.5.</t>
  </si>
  <si>
    <t xml:space="preserve">Удельный вес числа дошкольных образовательных организаций, имеющих в своем составе лекотеку, службу ранней помощи, консультативный пункт, в общем числе дошкольных образовательных организаций </t>
  </si>
  <si>
    <t>число дошкольных образовательных организаций (включая филиалы), имеющих в своем составе хотя бы одну структурную единицу из перечисленных: лекотека, служба ранней помощи, консультативный пункт</t>
  </si>
  <si>
    <t>общее число дошкольных образовательных организаций (включая филиалы)</t>
  </si>
  <si>
    <t>1.6.</t>
  </si>
  <si>
    <t xml:space="preserve">Пропущено дней по болезни одним ребенком в дошкольной образовательной организации в год 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</si>
  <si>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</si>
  <si>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</si>
  <si>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1.6.1.</t>
  </si>
  <si>
    <t>Финансово-экономическая деятельность дошкольных образовательных организаций</t>
  </si>
  <si>
    <t>1.8.</t>
  </si>
  <si>
    <t xml:space="preserve">Общий объем финансовых средств, поступивших в дошкольные образовательные организации, в расчете на одного воспитанника </t>
  </si>
  <si>
    <t>1.8.1.</t>
  </si>
  <si>
    <t>общий объем финансирования дошкольных образовательных организаций (включая филиалы)</t>
  </si>
  <si>
    <t>среднегодовая численность воспитанников дошкольных образовательных организаций (включая филиалы)</t>
  </si>
  <si>
    <t xml:space="preserve">Удельный вес финансовых средств от приносящей доход деятельности в общем объеме финансовых средств дошкольных образовательных организаций </t>
  </si>
  <si>
    <t>1.8.2.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</si>
  <si>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</si>
  <si>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общий объем финансирования дошкольных образовательных организаций (включая филиалы).</t>
  </si>
  <si>
    <t xml:space="preserve">Структура численности лиц с ограниченными возможностями здоровья (за исключением детей-инвалидов),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</t>
  </si>
  <si>
    <t>2.5.3.</t>
  </si>
  <si>
    <t>с другими ограниченными возможностями здоровья</t>
  </si>
  <si>
    <t>численность лиц с ограниченными возможностями здоровья (за исключением детей-инвалидов), обучающихся в отдельных классах общеобразовательных организаций</t>
  </si>
  <si>
    <t>численность лиц с ограниченными возможностями здоровья (за исключением детей-инвалидов), обучающихся в отдельных общеобразовательных организациях, осуществляющих обучение по адаптированным основным общеобразовательным программам</t>
  </si>
  <si>
    <t>общая численность лиц с ограниченными возможностями здоровья (за исключением детей-инвалидов), обучающихся в отдельных классах общеобразовательных организаций</t>
  </si>
  <si>
    <t>общая численность лиц с ограниченными возможностями здоровья (за исключением детей-инвалидов), обучающихся в отдельных общеобразовательных организациях, осуществляющих обучение по адаптированным основным общеобразовательным программам</t>
  </si>
  <si>
    <t>2.5.4.</t>
  </si>
  <si>
    <t xml:space="preserve"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</t>
  </si>
  <si>
    <t>численность лиц с инвалидностью, обучающихся в отдельных классах общеобразовательных организаций</t>
  </si>
  <si>
    <t>численность лиц с инвалидностью, обучающихся в отдельных общеобразовательных организациях, осуществляющих обучение по адаптированным основным общеобразовательным программам</t>
  </si>
  <si>
    <t>общая численность лиц с инвалидностью, обучающихся в отдельных классах общеобразовательных организаций</t>
  </si>
  <si>
    <t>общая численность лиц с инвалидностью, обучающихся в отдельных общеобразовательных организациях, осуществляющих обучение по адаптированным основным общеобразовательным программам</t>
  </si>
  <si>
    <t>2.5.5.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</si>
  <si>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</t>
  </si>
  <si>
    <t>число фактически занятых должностей педагогических работников в соответствии со штатным расписанием</t>
  </si>
  <si>
    <t>число ставок должностей педагогических работников - штатных единиц по штатному расписанию</t>
  </si>
  <si>
    <t>5.2.2.</t>
  </si>
  <si>
    <t xml:space="preserve">Удельный вес численности детей с ограниченными возможностями здоровья (за исключением детей-инвалидов) в общей численности обучающихся в организациях, осуществляющих образовательную деятельность по дополнительным общеобразовательным программам </t>
  </si>
  <si>
    <t>численность детей с ограниченными возможностями здоровья (за исключением детей-инвалидов), обучающихся по дополнительным общеобразовательным программам (указывается на основе данных о возрастном составе обучающихся)</t>
  </si>
  <si>
    <t>общая численность детей, обучающихся по дополнительным общеобразовательным программам (указывается на основе данных о возрастном составе обучающихся)</t>
  </si>
  <si>
    <t>5.2.3.</t>
  </si>
  <si>
    <t xml:space="preserve">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 </t>
  </si>
  <si>
    <t>численность детей-инвалидов, обучающихся по дополнительным общеобразовательным программам (указывается на основе данных о возрастном составе обучающихся)</t>
  </si>
  <si>
    <t>общая численность обучающихся по дополнительным общеобразовательным программам (указывается на основе данных о возрастном составе обучающихся)</t>
  </si>
  <si>
    <t xml:space="preserve"> - с нарушениями слуха: глухие, слабослышащие, позднооглохшие;</t>
  </si>
  <si>
    <t xml:space="preserve"> - с тяжелыми нарушениями речи;</t>
  </si>
  <si>
    <t xml:space="preserve"> - с нарушениями зрения: слепые, слабовидящие;</t>
  </si>
  <si>
    <t xml:space="preserve"> - с умственной отсталостью (интеллектуальными нарушениями);</t>
  </si>
  <si>
    <t xml:space="preserve"> - с задержкой психического развития;</t>
  </si>
  <si>
    <t xml:space="preserve"> - с нарушениями опорно-двигательного аппарата;</t>
  </si>
  <si>
    <t xml:space="preserve"> - с расстройствами аутистического спектра;</t>
  </si>
  <si>
    <t xml:space="preserve"> - со сложными дефектами (множественными нарушениями);</t>
  </si>
  <si>
    <t xml:space="preserve"> - с другими ограниченными возможностями здоровья;</t>
  </si>
  <si>
    <t xml:space="preserve"> - с туберкулезной интоксикацией;</t>
  </si>
  <si>
    <t xml:space="preserve"> - часто болеющих;</t>
  </si>
  <si>
    <t xml:space="preserve"> - других категорий, нуждающихся в длительном лечении и проведении специальных лечебно-оздоровительных мероприятий;</t>
  </si>
  <si>
    <t xml:space="preserve"> - группы комбинированной направленности.</t>
  </si>
  <si>
    <t xml:space="preserve"> - группы оздоровительной направленности;</t>
  </si>
  <si>
    <t xml:space="preserve"> - группы компенсирующей направленности, в том числе для детей:</t>
  </si>
  <si>
    <t xml:space="preserve"> - группы оздоровительной направленности, в том числе для детей:</t>
  </si>
  <si>
    <t>Состояние здоровья лиц, обучающихся по программам дошкольного
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</si>
  <si>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2014 году</t>
  </si>
  <si>
    <t>число музыкальных, художественных, хореографических школ и школ искусств в 2014 году</t>
  </si>
  <si>
    <t>число детских, юношеских спортивных школ в 2014 году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</si>
  <si>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2013 году</t>
  </si>
  <si>
    <t>численность детей с ограниченными возможностями здоровья (за исключением детей-инвалидов), обучающихся в дошкольных образовательных организациях, в группах</t>
  </si>
  <si>
    <t xml:space="preserve"> - группы компенсирующей направленности;</t>
  </si>
  <si>
    <t>численность детей-инвалидов, обучающихся в дошкольных образовательных организациях, в группах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</si>
  <si>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</si>
  <si>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форма ФСН Д-9</t>
  </si>
  <si>
    <t>Показатели по демографии</t>
  </si>
  <si>
    <t>Собеседование</t>
  </si>
  <si>
    <t>с нарушениями слуха: глухие, слабослышащие, позднооглохшие</t>
  </si>
  <si>
    <t>с тяжелыми нарушениями речи</t>
  </si>
  <si>
    <t>с нарушениями зрения: слепые, слабовидящие</t>
  </si>
  <si>
    <t>с умственной отсталостью (интеллектуальными нарушениями)</t>
  </si>
  <si>
    <t>с задержкой психического развития</t>
  </si>
  <si>
    <t>с нарушениями опорно-двигательного аппарата</t>
  </si>
  <si>
    <t>с расстройствами аутистического спектра</t>
  </si>
  <si>
    <t>со сложными дефектами (множественными нарушениями)</t>
  </si>
  <si>
    <t>учителя-дефектологи</t>
  </si>
  <si>
    <t>педагоги-психологи</t>
  </si>
  <si>
    <t>учителя-логопеды</t>
  </si>
  <si>
    <t>социальные педагоги</t>
  </si>
  <si>
    <t>тьюторы</t>
  </si>
  <si>
    <t>6.1.1.</t>
  </si>
  <si>
    <t>Охват населения программами дополнительного профессионального образования (удельный веси численности занятого населения в возрасте 25-64 лет, прошедшего повышение квалификации и (или) переподготовку, в общей численности занятого в экономике населения данной возрастной группы)</t>
  </si>
  <si>
    <t>численность занятых в возрасте 25-64 лет, прошедших повышение квалификации и (или) переподготовку в 2014 году</t>
  </si>
  <si>
    <t>численность занятых в возрасте 25-64 лет.</t>
  </si>
  <si>
    <t>6.3</t>
  </si>
  <si>
    <t>Кадровое обеспечение организаций, осуществляющих образовательную деятельность в части реализации дополнительных образовательных программ</t>
  </si>
  <si>
    <t>6.3.1.</t>
  </si>
  <si>
    <t>Удельный вес численность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программ:</t>
  </si>
  <si>
    <t>доктора наук</t>
  </si>
  <si>
    <t>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</si>
  <si>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</si>
  <si>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</si>
  <si>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</si>
  <si>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</si>
  <si>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</si>
  <si>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>6.4.1.</t>
  </si>
  <si>
    <t>Удельный вес стоимости дорогостоящих машин и оборудования (стоимостью свыше 1 млн. рублей за ед.) в общей стоимости машин и оборудования образовательных организаций дополнительного профессионального образования</t>
  </si>
  <si>
    <t>стоимость дорогостоящих машин и оборудования (стоимостью свыше 1 млн. рублей за ед.)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</si>
  <si>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</si>
  <si>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6.4.2.</t>
  </si>
  <si>
    <t>Число персональных компьютеров, используемых в учебных целях, в расчете на 100 слушателей организаций дополнительного профессионального образования</t>
  </si>
  <si>
    <t>число персональных компьютеров, используемых в учебных целях,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</si>
  <si>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</si>
  <si>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численность слушателей организаций дополнительного профессионального образования (включая филиалы, реализующие дополнительные профессиональные программы)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</si>
  <si>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</si>
  <si>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</si>
  <si>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>6.5.1.</t>
  </si>
  <si>
    <t>Темп роста числа организаций, осуществляющих образовательную деятельность по реализации дополнительных профессиональных программ</t>
  </si>
  <si>
    <t>организации дополнительного профессионального образования</t>
  </si>
  <si>
    <t>профессиональные образовательные организации</t>
  </si>
  <si>
    <t>организации высшего образования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</si>
  <si>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отчетном году 2014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</si>
  <si>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 2014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</si>
  <si>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отчетном году 2014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</si>
  <si>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отчетном году 2013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</si>
  <si>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 2013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</si>
  <si>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отчетном году 2013</t>
  </si>
  <si>
    <t>6.6.</t>
  </si>
  <si>
    <t>6.6.1.</t>
  </si>
  <si>
    <t>Условия освоения дополнительных профессиональных программ лицами с ограниченными возможностями здоровья и инвалидами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</si>
  <si>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</t>
  </si>
  <si>
    <t>численность лиц с ограниченными возможностями здоровья и инвалидов, обученных по дополнительным профессиональным программам</t>
  </si>
  <si>
    <t>численность обученных по дополнительным профессиональным программам</t>
  </si>
  <si>
    <t>6.7.</t>
  </si>
  <si>
    <t>6.7.1.</t>
  </si>
  <si>
    <t>Научная деятельность организаций, осуществляющих образовательную деятельность, связанная с реализацией дополнительных образовательных программ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</si>
  <si>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</si>
  <si>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объем средств, полученных от научных исследований и разработок,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</si>
  <si>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организаций дополнительного профессионального образования (включая филиалы, реализующие дополнительные профессиональные программы)</t>
  </si>
  <si>
    <t>6.8</t>
  </si>
  <si>
    <t>6.8.1.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</si>
  <si>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образовательных программ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</si>
  <si>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</si>
  <si>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учебно-лабораторные здания</t>
  </si>
  <si>
    <t>общежития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</si>
  <si>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</si>
  <si>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</si>
  <si>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</si>
  <si>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</si>
  <si>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7.1.1.</t>
  </si>
  <si>
    <t>Численность лиц, прошедших обучение по образовательным программам профессионального обучения (в профессиональных образовательных организациях, реализующих образовательные программы среднего профессионального образования - программы подготовки квалифицированных рабочих, служащих)</t>
  </si>
  <si>
    <t>численность краткосрочно обученных по договорам (численность лиц, прошедших подготовку рабочих (служащих); прошедших профессиональную переподготовку; прошедших повышение квалификации)</t>
  </si>
  <si>
    <t>1-профтех</t>
  </si>
  <si>
    <t>7.3.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</si>
  <si>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</si>
  <si>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>7.3.1.</t>
  </si>
  <si>
    <t>Удельный вес численности лиц, имеющих высшее образование, в общей численности преподавателей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профессионального обучения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</si>
  <si>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</si>
  <si>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</t>
  </si>
  <si>
    <t>7.4.</t>
  </si>
  <si>
    <t>7.4.1.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</si>
  <si>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</si>
  <si>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Удельный вес стоимости дорогостоящих машин и оборудования (стоимостью свыше 1 млн. рублей за ед.)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</si>
  <si>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стоимость дорогостоящих машин и оборудования (стоимостью свыше 1 млн. рублей за ед.)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</si>
  <si>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</si>
  <si>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7.6.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</si>
  <si>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</si>
  <si>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7.6.1.</t>
  </si>
  <si>
    <t>Удельный вес лиц, трудоустроившихся в течение 1 года после окончания обучения по полученной профессии на рабочие места, требующие высокого уровня квалификации, в общей численности лиц, обученных по образовательным программам профессионального обучения</t>
  </si>
  <si>
    <t>численность лиц, трудоустроившихся в течение 1 года после окончания обучения по полученной профессии на рабочие места, требующие высокого уровня квалификации</t>
  </si>
  <si>
    <t>численность лиц, обученных по образовательным программам профессионального обучения</t>
  </si>
  <si>
    <t>7.7.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</si>
  <si>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</si>
  <si>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Число организаций, осуществляющих образовательную деятельность по образовательным программам профессионального обучения, в том числе</t>
  </si>
  <si>
    <t>7.7.1.</t>
  </si>
  <si>
    <t>число общеобразовательных организаций (включая их филиалы), реализующих образовательные программы профессионального обучения</t>
  </si>
  <si>
    <t>число профессиональных образовательных организаций (включая их филиалы), реализующих образовательные программы профессионального обучения</t>
  </si>
  <si>
    <t>число образовательных организаций высшего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</si>
  <si>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</si>
  <si>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профессионального образования (включая их филиалы), реализующих образовательные программы профессионального обучения</t>
  </si>
  <si>
    <t>число учебных центров профессиональной квалификации</t>
  </si>
  <si>
    <t>Сведения об интеграции российского образования с мировым образовательным пространством</t>
  </si>
  <si>
    <t>9.1.</t>
  </si>
  <si>
    <t>9.</t>
  </si>
  <si>
    <t>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</si>
  <si>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граждан СНГ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</si>
  <si>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</si>
  <si>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форма СПО-1</t>
  </si>
  <si>
    <t>Развитие системы оценки качества образования и информационной прозрачности системы образования</t>
  </si>
  <si>
    <t>Развитие механизмов государственно-частного управления в системе образования</t>
  </si>
  <si>
    <t>10.</t>
  </si>
  <si>
    <t>10.3.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</si>
  <si>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</si>
  <si>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</si>
  <si>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</si>
  <si>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11.1.2.</t>
  </si>
  <si>
    <t>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уровня, в общей численности выпускников)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</si>
  <si>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</si>
  <si>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образовательные программы среднего профессионального образования - программы подготовки специалистов среднего звена</t>
  </si>
  <si>
    <t>численность выпускников, освоивших программы среднего профессионального образования - программы подготовки квалифицированных рабочих, служащих. Не учитывается численность выпускников, краткосрочно обученных по договорам в отчетном году</t>
  </si>
  <si>
    <t>численность выпускников, освоивших программы среднего профессионального образования - программы подготовки специалистов среднего звена</t>
  </si>
  <si>
    <t>Значение</t>
  </si>
  <si>
    <t>3.</t>
  </si>
  <si>
    <t>Сведения о развитии среднего профессоинального образования</t>
  </si>
  <si>
    <t>3.1.</t>
  </si>
  <si>
    <t>Уровень доступности среднего профессионального образования и численность населения, получающего среднее профессиональное образовани</t>
  </si>
  <si>
    <t>3.1.1.</t>
  </si>
  <si>
    <t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</si>
  <si>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</si>
  <si>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населения в возрасте 15 - 17 лет (на 1 января следующего за отчетным года)</t>
  </si>
  <si>
    <t>3.1.2.</t>
  </si>
  <si>
    <t xml:space="preserve"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 </t>
  </si>
  <si>
    <t>численность населения в возрасте 15 - 19 лет (на 1 января следующего за отчетным года)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</si>
  <si>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</si>
  <si>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</si>
  <si>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3.2.1.</t>
  </si>
  <si>
    <t>Удельный вес численности лиц,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технологий, электронного обучения, в общей численности выпускников, получивших среднее профессиональное образование по программам подготовки специалистов среднего звена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</si>
  <si>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</si>
  <si>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электронного обучения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</si>
  <si>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</t>
  </si>
  <si>
    <t>3.2.2.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</si>
  <si>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</t>
  </si>
  <si>
    <t>1- на базе основного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</si>
  <si>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основного общего образования (за счет средств учредителя и по договорам, но без учета краткосрочно обученных)</t>
  </si>
  <si>
    <t>2 - на базе среднего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</si>
  <si>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среднего общего образования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</si>
  <si>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 (за исключением численности обучающихся в профессиональных училищах уголовно-исполнительной системы и специальных профессиональных училищах)</t>
  </si>
  <si>
    <t>3.2.3.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</si>
  <si>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</si>
  <si>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1 -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</si>
  <si>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</si>
  <si>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среднего общего образования</t>
  </si>
  <si>
    <t>3.2.4.</t>
  </si>
  <si>
    <t>Удельный вес численности студентов очной формы обучения в общей их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</si>
  <si>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(за счет средств учредителя и по договорам, но без учета краткосрочно обученных)</t>
  </si>
  <si>
    <t>3.2.5.</t>
  </si>
  <si>
    <t xml:space="preserve"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  </t>
  </si>
  <si>
    <t>1 - 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</si>
  <si>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очной форме обучения</t>
  </si>
  <si>
    <t>2 - очно-заочная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</si>
  <si>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</si>
  <si>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3 - 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</si>
  <si>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(включая экстернат)</t>
  </si>
  <si>
    <t>3.2.6.</t>
  </si>
  <si>
    <t>Удельный вес численности лиц, обучающихся на платной основе,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</si>
  <si>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с полным возмещением стоимости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</si>
  <si>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</t>
  </si>
  <si>
    <t>3.3.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</si>
  <si>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</si>
  <si>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3.3.2.</t>
  </si>
  <si>
    <t xml:space="preserve"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</t>
  </si>
  <si>
    <t>1 - всего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</si>
  <si>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</si>
  <si>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</si>
  <si>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2 - преподаватели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</si>
  <si>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</si>
  <si>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</si>
  <si>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3.3.4.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</si>
  <si>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высшую квалификационную категорию; первую квалификационную категорию</t>
  </si>
  <si>
    <t>1 - 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</si>
  <si>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высшую квалификационную категорию</t>
  </si>
  <si>
    <t>2 -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</si>
  <si>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</si>
  <si>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</si>
  <si>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3.3.5.</t>
  </si>
  <si>
    <t xml:space="preserve">Численность студентов, обучающихся по образовательным программам среднего профессионального образования, в расчете на 1 работника, замещающего должности преподавателей и (или) мастеров производственного обучения: программы подготовки специалистов среднего звена 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</si>
  <si>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и форме экстерната</t>
  </si>
  <si>
    <t>численность мастеров производственного обучения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подготовки специалистов среднего звена</t>
  </si>
  <si>
    <t>3.3.6.</t>
  </si>
  <si>
    <t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</t>
  </si>
  <si>
    <t>фонд начисленной заработной платы преподавателей и мастеров производственного обучения списочного состава (без фонда заработной платы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</si>
  <si>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ЗП-образование</t>
  </si>
  <si>
    <t>средняя численность преподавателей и мастеров производственного обучения списочного состава (без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</si>
  <si>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среднемесячная номинальная начисленная заработная плата в экономике субъекта Российской Федерации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</si>
  <si>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</si>
  <si>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</si>
  <si>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</t>
  </si>
  <si>
    <t>Обеспеченность студентов профессиональных образовательных организаций, реализующих программы среднего профессионального образования - программы подготовки специалистов среднего звена общежитиями (удельный вес студентов, проживающих в общежитиях, в общей численности студентов, нуждающихся в общежитиях)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</si>
  <si>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проживающих в общежитиях (включая проживающих в общежитиях сторонних организаций)</t>
  </si>
  <si>
    <t>форма ФСН СПО-2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</si>
  <si>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нуждающихся в общежитиях</t>
  </si>
  <si>
    <t>3.4.2.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</si>
  <si>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сетью общественного питания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</si>
  <si>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питания, расположенных в учебно-лабораторных зданиях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</si>
  <si>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расчетная 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</si>
  <si>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 очной формы обучения</t>
  </si>
  <si>
    <t>10% студентов заочной формы обучения</t>
  </si>
  <si>
    <t>явочный коэффициент</t>
  </si>
  <si>
    <t>3.4.4.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</si>
  <si>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</si>
  <si>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</si>
  <si>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имеющих доступ к Интернету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</si>
  <si>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имеющих доступ к Интернету</t>
  </si>
  <si>
    <t>численность студентов, приведенная к очной форме обучения профессиональных образовательных организаций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</si>
  <si>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3.4.5.</t>
  </si>
  <si>
    <t>Удельный вес числа организаций, подключенных к Интернету со скоростью передачи данных 2 Мбит/сек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</si>
  <si>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 Мбит/сек и выше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</si>
  <si>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</si>
  <si>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3.4.6.</t>
  </si>
  <si>
    <t>Площадь учебно-лабораторных зданий профессиональных образовательных организаций в расчете на одного студента: профессиональные образовательные организации, реализующие программы среднего профессионального образования - исключительно программы подготовки квалифицированных рабочих, служащих; профессиональные образовательные организации, реализующие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</si>
  <si>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 (без учета площади: сданной в аренду или субаренду, находящейся на капитальном ремонте)</t>
  </si>
  <si>
    <t>численность студентов, приведенная к очной форме обучения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</si>
  <si>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</si>
  <si>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</si>
  <si>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>3.5.1.</t>
  </si>
  <si>
    <t xml:space="preserve"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</si>
  <si>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обеспечивающих доступность обучения и проживания лиц с ограниченными возможностями здоровья и инвалидов (учебно-лабораторные здания и общежития, которых доступны для лиц с ограниченными возможностями здоровья, детей-инвалидов и инвалидов)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</si>
  <si>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</si>
  <si>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3.5.2.</t>
  </si>
  <si>
    <t xml:space="preserve">Удельный вес численности студентов с ограниченными возможностями здоровья в общей численности студентов, обучающихся по образовательным программам среднего профессионального образования: </t>
  </si>
  <si>
    <t>1- программы подготовки квалифицированных рабочих, служащих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</si>
  <si>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</si>
  <si>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2 - программы подготовки специалистов среднего звена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</si>
  <si>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</si>
  <si>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</si>
  <si>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3.5.3.</t>
  </si>
  <si>
    <t>Удельный вес численности студентов-инвалидов в общей численности студентов, обучающихся по образовательным программам среднего профессионального образования: программы подготовки квалифицированных рабочих, служащих; программы подготовки специалистов среднего звена</t>
  </si>
  <si>
    <t>1 - программы подготовки квалифицированных рабочих, служащих</t>
  </si>
  <si>
    <t>численность детей инвалидов и инвалидов,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</si>
  <si>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инвалидов,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</si>
  <si>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</si>
  <si>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</si>
  <si>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</t>
  </si>
  <si>
    <t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</si>
  <si>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</t>
  </si>
  <si>
    <t>численность студентов очной формы обучения, обучающихся по образовательным среднего профессионального образования - программам подготовки специалистов среднего звена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</si>
  <si>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</si>
  <si>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</si>
  <si>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</si>
  <si>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 xml:space="preserve"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квалифицированных рабочих, служащих: профессиональные образовательные организации; организации высшего образования 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</si>
  <si>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</si>
  <si>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</si>
  <si>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3.8.2.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</si>
  <si>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специалистов среднего звена: профессиональные образовательные организации; организации высшего образования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</si>
  <si>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</si>
  <si>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</si>
  <si>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3.8.3.</t>
  </si>
  <si>
    <t xml:space="preserve">Объем финансовых средств, поступивших в профессиональные образовательные организации, в расчете на 1 студента профессиональной образовательной организации, реализующей образовательные программы среднего профессионального образования - программы подготовки специалистов среднего звена 
</t>
  </si>
  <si>
    <t>объем финансовых средств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</si>
  <si>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приведенная к очной форме обучения,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</si>
  <si>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3.9.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</si>
  <si>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</si>
  <si>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>3.9.1.</t>
  </si>
  <si>
    <t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</si>
  <si>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</si>
  <si>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</si>
  <si>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3.10.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</si>
  <si>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</si>
  <si>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3.10.1.</t>
  </si>
  <si>
    <t>Удельный вес площади зданий, оборудованной охранно-пожарной сигнализацией, в общей площади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учебно-лабораторные здания; общежития</t>
  </si>
  <si>
    <t>1 - учебно-лабораторные здания: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</si>
  <si>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</si>
  <si>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</si>
  <si>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общежития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</si>
  <si>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</si>
  <si>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</si>
  <si>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3.10.4.</t>
  </si>
  <si>
    <t xml:space="preserve">Удельный вес площади учебно-лабораторных зданий, находящейся в аварийном состоянии,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</si>
  <si>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</si>
  <si>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3.10.5.</t>
  </si>
  <si>
    <t xml:space="preserve">Удельный вес площади учебно-лабораторных зданий, требующей капитального ремонта,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</si>
  <si>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</si>
  <si>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3.10.6.</t>
  </si>
  <si>
    <t>Удельный вес площади общежитий, находящейся в аварийном состоянии,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</si>
  <si>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</si>
  <si>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3.10.7.</t>
  </si>
  <si>
    <t>Удельный вес площади общежитий, требующей капитального ремонта,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</si>
  <si>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</si>
  <si>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5**</t>
  </si>
  <si>
    <t>**форма ФСН 1ДО(культура)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</si>
</sst>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4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3295650</xdr:colOff>
      <xdr:row>32</xdr:row>
      <xdr:rowOff>47625</xdr:rowOff>
    </xdr:from>
    <xdr:to>
      <xdr:col>1</xdr:col>
      <xdr:colOff>4333875</xdr:colOff>
      <xdr:row>32</xdr:row>
      <xdr:rowOff>200025</xdr:rowOff>
    </xdr:to>
    <xdr:sp macro="" textlink="">
      <xdr:nvSpPr>
        <xdr:cNvPr id="2" name="TextBox 1"/>
        <xdr:cNvSpPr txBox="1"/>
      </xdr:nvSpPr>
      <xdr:spPr>
        <a:xfrm>
          <a:off x="4038600" y="17354550"/>
          <a:ext cx="1038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1</xdr:col>
      <xdr:colOff>3295650</xdr:colOff>
      <xdr:row>32</xdr:row>
      <xdr:rowOff>47625</xdr:rowOff>
    </xdr:from>
    <xdr:to>
      <xdr:col>1</xdr:col>
      <xdr:colOff>4333875</xdr:colOff>
      <xdr:row>32</xdr:row>
      <xdr:rowOff>200025</xdr:rowOff>
    </xdr:to>
    <xdr:sp macro="" textlink="">
      <xdr:nvSpPr>
        <xdr:cNvPr id="3" name="TextBox 2"/>
        <xdr:cNvSpPr txBox="1"/>
      </xdr:nvSpPr>
      <xdr:spPr>
        <a:xfrm>
          <a:off x="4038600" y="17354550"/>
          <a:ext cx="1038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4714875</xdr:colOff>
      <xdr:row>383</xdr:row>
      <xdr:rowOff>47625</xdr:rowOff>
    </xdr:from>
    <xdr:to>
      <xdr:col>1</xdr:col>
      <xdr:colOff>5553075</xdr:colOff>
      <xdr:row>384</xdr:row>
      <xdr:rowOff>104775</xdr:rowOff>
    </xdr:to>
    <xdr:pic>
      <xdr:nvPicPr>
        <xdr:cNvPr id="137" name="Рисунок 1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67350" y="118310025"/>
          <a:ext cx="838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1333500</xdr:colOff>
      <xdr:row>194</xdr:row>
      <xdr:rowOff>0</xdr:rowOff>
    </xdr:from>
    <xdr:to>
      <xdr:col>2</xdr:col>
      <xdr:colOff>1333500</xdr:colOff>
      <xdr:row>194</xdr:row>
      <xdr:rowOff>28575</xdr:rowOff>
    </xdr:to>
    <xdr:pic>
      <xdr:nvPicPr>
        <xdr:cNvPr id="163" name="Рисунок 16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1800" y="8225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8"/>
  <sheetViews>
    <sheetView zoomScale="85" zoomScaleNormal="85" workbookViewId="0" topLeftCell="A1">
      <pane xSplit="1" ySplit="1" topLeftCell="B136" activePane="bottomRight" state="frozen"/>
      <selection pane="topRight" activeCell="B1" sqref="B1"/>
      <selection pane="bottomLeft" activeCell="A2" sqref="A2"/>
      <selection pane="bottomRight" activeCell="F130" sqref="F130"/>
    </sheetView>
  </sheetViews>
  <sheetFormatPr defaultColWidth="9.140625" defaultRowHeight="15"/>
  <cols>
    <col min="1" max="1" width="11.140625" style="5" customWidth="1"/>
    <col min="2" max="2" width="92.00390625" style="7" customWidth="1"/>
    <col min="3" max="3" width="20.00390625" style="9" customWidth="1"/>
    <col min="4" max="4" width="15.421875" style="9" customWidth="1"/>
    <col min="5" max="5" width="14.28125" style="9" customWidth="1"/>
    <col min="6" max="6" width="17.7109375" style="9" customWidth="1"/>
    <col min="7" max="7" width="23.57421875" style="9" customWidth="1"/>
    <col min="8" max="16384" width="9.140625" style="1" customWidth="1"/>
  </cols>
  <sheetData>
    <row r="1" spans="1:7" ht="31.2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8</v>
      </c>
    </row>
    <row r="2" spans="1:7" ht="15">
      <c r="A2" s="30" t="s">
        <v>9</v>
      </c>
      <c r="B2" s="43" t="s">
        <v>62</v>
      </c>
      <c r="C2" s="32"/>
      <c r="D2" s="32"/>
      <c r="E2" s="32"/>
      <c r="F2" s="32"/>
      <c r="G2" s="32"/>
    </row>
    <row r="3" spans="1:7" ht="31.2">
      <c r="A3" s="33" t="s">
        <v>10</v>
      </c>
      <c r="B3" s="44" t="s">
        <v>63</v>
      </c>
      <c r="C3" s="35"/>
      <c r="D3" s="35"/>
      <c r="E3" s="35"/>
      <c r="F3" s="35"/>
      <c r="G3" s="35"/>
    </row>
    <row r="4" spans="1:7" ht="78">
      <c r="A4" s="36" t="s">
        <v>11</v>
      </c>
      <c r="B4" s="37" t="s">
        <v>64</v>
      </c>
      <c r="C4" s="38">
        <f>(C5/(C5+C6))*100</f>
        <v>100</v>
      </c>
      <c r="D4" s="38">
        <f aca="true" t="shared" si="0" ref="D4:F4">(D5/(D5+D6))*100</f>
        <v>100</v>
      </c>
      <c r="E4" s="38">
        <f t="shared" si="0"/>
        <v>100</v>
      </c>
      <c r="F4" s="38">
        <f t="shared" si="0"/>
        <v>64.70588235294117</v>
      </c>
      <c r="G4" s="29"/>
    </row>
    <row r="5" spans="1:7" ht="31.2">
      <c r="A5" s="36"/>
      <c r="B5" s="37" t="s">
        <v>65</v>
      </c>
      <c r="C5" s="38">
        <f>D5+E5</f>
        <v>3100</v>
      </c>
      <c r="D5" s="39">
        <v>3062</v>
      </c>
      <c r="E5" s="39">
        <v>38</v>
      </c>
      <c r="F5" s="39">
        <v>132</v>
      </c>
      <c r="G5" s="29" t="s">
        <v>326</v>
      </c>
    </row>
    <row r="6" spans="1:7" ht="31.2">
      <c r="A6" s="36"/>
      <c r="B6" s="37" t="s">
        <v>66</v>
      </c>
      <c r="C6" s="38">
        <f>D6+E6</f>
        <v>0</v>
      </c>
      <c r="D6" s="39">
        <v>0</v>
      </c>
      <c r="E6" s="39">
        <v>0</v>
      </c>
      <c r="F6" s="39">
        <v>72</v>
      </c>
      <c r="G6" s="29" t="s">
        <v>327</v>
      </c>
    </row>
    <row r="7" spans="1:7" ht="62.4">
      <c r="A7" s="36" t="s">
        <v>12</v>
      </c>
      <c r="B7" s="37" t="s">
        <v>67</v>
      </c>
      <c r="C7" s="38">
        <f>(C8/(C9-C10))*100</f>
        <v>66.00750085236959</v>
      </c>
      <c r="D7" s="38">
        <f aca="true" t="shared" si="1" ref="D7:F7">(D8/(D9-D10))*100</f>
        <v>69.27546758670783</v>
      </c>
      <c r="E7" s="38">
        <f t="shared" si="1"/>
        <v>15.87743732590529</v>
      </c>
      <c r="F7" s="38" t="e">
        <f t="shared" si="1"/>
        <v>#DIV/0!</v>
      </c>
      <c r="G7" s="29"/>
    </row>
    <row r="8" spans="1:7" ht="31.2">
      <c r="A8" s="36"/>
      <c r="B8" s="37" t="s">
        <v>68</v>
      </c>
      <c r="C8" s="38">
        <f>D8+E8</f>
        <v>3872</v>
      </c>
      <c r="D8" s="39">
        <v>3815</v>
      </c>
      <c r="E8" s="39">
        <v>57</v>
      </c>
      <c r="F8" s="39">
        <v>141</v>
      </c>
      <c r="G8" s="29" t="s">
        <v>326</v>
      </c>
    </row>
    <row r="9" spans="1:7" ht="46.8">
      <c r="A9" s="36"/>
      <c r="B9" s="37" t="s">
        <v>328</v>
      </c>
      <c r="C9" s="38">
        <v>6522</v>
      </c>
      <c r="D9" s="39">
        <v>6126</v>
      </c>
      <c r="E9" s="39">
        <v>396</v>
      </c>
      <c r="F9" s="39"/>
      <c r="G9" s="29" t="s">
        <v>329</v>
      </c>
    </row>
    <row r="10" spans="1:7" ht="62.4">
      <c r="A10" s="36"/>
      <c r="B10" s="37" t="s">
        <v>69</v>
      </c>
      <c r="C10" s="38">
        <f>D10+E10</f>
        <v>656</v>
      </c>
      <c r="D10" s="39">
        <v>619</v>
      </c>
      <c r="E10" s="39">
        <v>37</v>
      </c>
      <c r="F10" s="39"/>
      <c r="G10" s="29" t="s">
        <v>330</v>
      </c>
    </row>
    <row r="11" spans="1:7" ht="46.8">
      <c r="A11" s="36" t="s">
        <v>13</v>
      </c>
      <c r="B11" s="37" t="s">
        <v>70</v>
      </c>
      <c r="C11" s="38" t="e">
        <f>(C12/C13)*100</f>
        <v>#DIV/0!</v>
      </c>
      <c r="D11" s="29" t="s">
        <v>325</v>
      </c>
      <c r="E11" s="29" t="s">
        <v>325</v>
      </c>
      <c r="F11" s="29" t="s">
        <v>325</v>
      </c>
      <c r="G11" s="29"/>
    </row>
    <row r="12" spans="1:7" ht="31.2">
      <c r="A12" s="36"/>
      <c r="B12" s="37" t="s">
        <v>71</v>
      </c>
      <c r="C12" s="39"/>
      <c r="D12" s="29" t="s">
        <v>325</v>
      </c>
      <c r="E12" s="29" t="s">
        <v>325</v>
      </c>
      <c r="F12" s="29" t="s">
        <v>325</v>
      </c>
      <c r="G12" s="29" t="s">
        <v>326</v>
      </c>
    </row>
    <row r="13" spans="1:7" ht="31.2">
      <c r="A13" s="36"/>
      <c r="B13" s="37" t="s">
        <v>72</v>
      </c>
      <c r="C13" s="39"/>
      <c r="D13" s="29" t="s">
        <v>325</v>
      </c>
      <c r="E13" s="29" t="s">
        <v>325</v>
      </c>
      <c r="F13" s="29" t="s">
        <v>325</v>
      </c>
      <c r="G13" s="29" t="s">
        <v>326</v>
      </c>
    </row>
    <row r="14" spans="1:7" s="19" customFormat="1" ht="31.2">
      <c r="A14" s="33" t="s">
        <v>376</v>
      </c>
      <c r="B14" s="44" t="s">
        <v>377</v>
      </c>
      <c r="C14" s="35"/>
      <c r="D14" s="35"/>
      <c r="E14" s="35"/>
      <c r="F14" s="35"/>
      <c r="G14" s="35"/>
    </row>
    <row r="15" spans="1:7" s="19" customFormat="1" ht="31.2">
      <c r="A15" s="45" t="s">
        <v>378</v>
      </c>
      <c r="B15" s="37" t="s">
        <v>379</v>
      </c>
      <c r="C15" s="38" t="e">
        <f>(C16/C17)*100</f>
        <v>#DIV/0!</v>
      </c>
      <c r="D15" s="38" t="e">
        <f aca="true" t="shared" si="2" ref="D15:F15">(D16/D17)*100</f>
        <v>#DIV/0!</v>
      </c>
      <c r="E15" s="38" t="e">
        <f t="shared" si="2"/>
        <v>#DIV/0!</v>
      </c>
      <c r="F15" s="38" t="e">
        <f t="shared" si="2"/>
        <v>#DIV/0!</v>
      </c>
      <c r="G15" s="29"/>
    </row>
    <row r="16" spans="1:7" s="19" customFormat="1" ht="46.8">
      <c r="A16" s="36"/>
      <c r="B16" s="37" t="s">
        <v>380</v>
      </c>
      <c r="C16" s="38">
        <f>D16+E16</f>
        <v>0</v>
      </c>
      <c r="D16" s="39"/>
      <c r="E16" s="39"/>
      <c r="F16" s="39"/>
      <c r="G16" s="29" t="s">
        <v>326</v>
      </c>
    </row>
    <row r="17" spans="1:7" s="19" customFormat="1" ht="31.2">
      <c r="A17" s="36"/>
      <c r="B17" s="37" t="s">
        <v>68</v>
      </c>
      <c r="C17" s="38">
        <f>D17+E17</f>
        <v>0</v>
      </c>
      <c r="D17" s="39"/>
      <c r="E17" s="39"/>
      <c r="F17" s="39"/>
      <c r="G17" s="29" t="s">
        <v>326</v>
      </c>
    </row>
    <row r="18" spans="1:7" ht="31.2">
      <c r="A18" s="33" t="s">
        <v>14</v>
      </c>
      <c r="B18" s="44" t="s">
        <v>73</v>
      </c>
      <c r="C18" s="35"/>
      <c r="D18" s="35"/>
      <c r="E18" s="35"/>
      <c r="F18" s="35"/>
      <c r="G18" s="35"/>
    </row>
    <row r="19" spans="1:7" ht="31.2">
      <c r="A19" s="45" t="s">
        <v>381</v>
      </c>
      <c r="B19" s="37" t="s">
        <v>382</v>
      </c>
      <c r="C19" s="38">
        <f>C20/C21</f>
        <v>9.352657004830919</v>
      </c>
      <c r="D19" s="38">
        <f aca="true" t="shared" si="3" ref="D19:E19">D20/D21</f>
        <v>9.419753086419753</v>
      </c>
      <c r="E19" s="38">
        <f t="shared" si="3"/>
        <v>6.333333333333333</v>
      </c>
      <c r="F19" s="38">
        <f>F20/F21</f>
        <v>10.071428571428571</v>
      </c>
      <c r="G19" s="29"/>
    </row>
    <row r="20" spans="1:7" ht="31.2">
      <c r="A20" s="45"/>
      <c r="B20" s="37" t="s">
        <v>68</v>
      </c>
      <c r="C20" s="38">
        <f>D20+E20</f>
        <v>3872</v>
      </c>
      <c r="D20" s="39">
        <v>3815</v>
      </c>
      <c r="E20" s="39">
        <v>57</v>
      </c>
      <c r="F20" s="39">
        <v>141</v>
      </c>
      <c r="G20" s="29" t="s">
        <v>326</v>
      </c>
    </row>
    <row r="21" spans="1:7" ht="46.8">
      <c r="A21" s="45"/>
      <c r="B21" s="37" t="s">
        <v>383</v>
      </c>
      <c r="C21" s="38">
        <f>D21+E21</f>
        <v>414</v>
      </c>
      <c r="D21" s="39">
        <v>405</v>
      </c>
      <c r="E21" s="39">
        <v>9</v>
      </c>
      <c r="F21" s="39">
        <v>14</v>
      </c>
      <c r="G21" s="29" t="s">
        <v>326</v>
      </c>
    </row>
    <row r="22" spans="1:7" ht="62.4">
      <c r="A22" s="36" t="s">
        <v>15</v>
      </c>
      <c r="B22" s="37" t="s">
        <v>74</v>
      </c>
      <c r="C22" s="38">
        <f>(C23/C26)*1000</f>
        <v>947.381722359469</v>
      </c>
      <c r="D22" s="29" t="s">
        <v>325</v>
      </c>
      <c r="E22" s="29" t="s">
        <v>325</v>
      </c>
      <c r="F22" s="38" t="e">
        <f>(F23/F26)*1000</f>
        <v>#DIV/0!</v>
      </c>
      <c r="G22" s="29"/>
    </row>
    <row r="23" spans="1:7" ht="15" hidden="1">
      <c r="A23" s="36"/>
      <c r="B23" s="37"/>
      <c r="C23" s="40">
        <f>((C24/C25)/12)*1000</f>
        <v>41625.97429519072</v>
      </c>
      <c r="D23" s="29" t="s">
        <v>325</v>
      </c>
      <c r="E23" s="29" t="s">
        <v>325</v>
      </c>
      <c r="F23" s="40" t="e">
        <f>((F24/F25)/12)*1000</f>
        <v>#DIV/0!</v>
      </c>
      <c r="G23" s="29"/>
    </row>
    <row r="24" spans="1:7" ht="62.4">
      <c r="A24" s="36"/>
      <c r="B24" s="37" t="s">
        <v>368</v>
      </c>
      <c r="C24" s="39">
        <v>200803.7</v>
      </c>
      <c r="D24" s="29" t="s">
        <v>325</v>
      </c>
      <c r="E24" s="29" t="s">
        <v>325</v>
      </c>
      <c r="F24" s="39"/>
      <c r="G24" s="29" t="s">
        <v>331</v>
      </c>
    </row>
    <row r="25" spans="1:7" ht="46.8">
      <c r="A25" s="36"/>
      <c r="B25" s="37" t="s">
        <v>369</v>
      </c>
      <c r="C25" s="39">
        <v>402</v>
      </c>
      <c r="D25" s="29" t="s">
        <v>325</v>
      </c>
      <c r="E25" s="29" t="s">
        <v>325</v>
      </c>
      <c r="F25" s="39"/>
      <c r="G25" s="29" t="s">
        <v>331</v>
      </c>
    </row>
    <row r="26" spans="1:7" ht="15">
      <c r="A26" s="36"/>
      <c r="B26" s="37"/>
      <c r="C26" s="46">
        <f>((C27/C28)/12)*1000</f>
        <v>43937.911522633745</v>
      </c>
      <c r="D26" s="29" t="s">
        <v>325</v>
      </c>
      <c r="E26" s="29" t="s">
        <v>325</v>
      </c>
      <c r="F26" s="46" t="e">
        <f>((F27/F28)/12)*1000</f>
        <v>#DIV/0!</v>
      </c>
      <c r="G26" s="29"/>
    </row>
    <row r="27" spans="1:7" ht="62.4">
      <c r="A27" s="36"/>
      <c r="B27" s="37" t="s">
        <v>370</v>
      </c>
      <c r="C27" s="39">
        <v>256245.9</v>
      </c>
      <c r="D27" s="29" t="s">
        <v>325</v>
      </c>
      <c r="E27" s="29" t="s">
        <v>325</v>
      </c>
      <c r="F27" s="39"/>
      <c r="G27" s="29" t="s">
        <v>331</v>
      </c>
    </row>
    <row r="28" spans="1:7" ht="62.4">
      <c r="A28" s="36"/>
      <c r="B28" s="37" t="s">
        <v>75</v>
      </c>
      <c r="C28" s="39">
        <v>486</v>
      </c>
      <c r="D28" s="29" t="s">
        <v>325</v>
      </c>
      <c r="E28" s="29" t="s">
        <v>325</v>
      </c>
      <c r="F28" s="39"/>
      <c r="G28" s="29" t="s">
        <v>331</v>
      </c>
    </row>
    <row r="29" spans="1:7" ht="31.2">
      <c r="A29" s="33" t="s">
        <v>17</v>
      </c>
      <c r="B29" s="44" t="s">
        <v>76</v>
      </c>
      <c r="C29" s="35"/>
      <c r="D29" s="35"/>
      <c r="E29" s="35"/>
      <c r="F29" s="35"/>
      <c r="G29" s="35"/>
    </row>
    <row r="30" spans="1:7" ht="31.2">
      <c r="A30" s="36" t="s">
        <v>384</v>
      </c>
      <c r="B30" s="37" t="s">
        <v>385</v>
      </c>
      <c r="C30" s="38">
        <f>C31/C32</f>
        <v>7.368801652892562</v>
      </c>
      <c r="D30" s="38">
        <f aca="true" t="shared" si="4" ref="D30:F30">D31/D32</f>
        <v>7.296461336828309</v>
      </c>
      <c r="E30" s="38">
        <f t="shared" si="4"/>
        <v>12.210526315789474</v>
      </c>
      <c r="F30" s="38">
        <f t="shared" si="4"/>
        <v>7.872340425531915</v>
      </c>
      <c r="G30" s="29"/>
    </row>
    <row r="31" spans="1:7" ht="46.8">
      <c r="A31" s="36"/>
      <c r="B31" s="37" t="s">
        <v>386</v>
      </c>
      <c r="C31" s="38">
        <f>D31+E31</f>
        <v>28532</v>
      </c>
      <c r="D31" s="39">
        <v>27836</v>
      </c>
      <c r="E31" s="39">
        <v>696</v>
      </c>
      <c r="F31" s="39">
        <v>1110</v>
      </c>
      <c r="G31" s="29" t="s">
        <v>326</v>
      </c>
    </row>
    <row r="32" spans="1:7" ht="15">
      <c r="A32" s="36"/>
      <c r="B32" s="37" t="s">
        <v>387</v>
      </c>
      <c r="C32" s="38">
        <f>D32+E32</f>
        <v>3872</v>
      </c>
      <c r="D32" s="39">
        <v>3815</v>
      </c>
      <c r="E32" s="39">
        <v>57</v>
      </c>
      <c r="F32" s="39">
        <v>141</v>
      </c>
      <c r="G32" s="29" t="s">
        <v>326</v>
      </c>
    </row>
    <row r="33" spans="1:7" ht="31.2">
      <c r="A33" s="36" t="s">
        <v>16</v>
      </c>
      <c r="B33" s="37" t="s">
        <v>332</v>
      </c>
      <c r="C33" s="29" t="s">
        <v>325</v>
      </c>
      <c r="D33" s="29" t="s">
        <v>325</v>
      </c>
      <c r="E33" s="29" t="s">
        <v>325</v>
      </c>
      <c r="F33" s="29" t="s">
        <v>325</v>
      </c>
      <c r="G33" s="29"/>
    </row>
    <row r="34" spans="1:7" ht="15">
      <c r="A34" s="36"/>
      <c r="B34" s="41" t="s">
        <v>77</v>
      </c>
      <c r="C34" s="38">
        <f>(C37/C40)*100</f>
        <v>100</v>
      </c>
      <c r="D34" s="38">
        <f aca="true" t="shared" si="5" ref="D34:F34">(D37/D40)*100</f>
        <v>100</v>
      </c>
      <c r="E34" s="38">
        <f t="shared" si="5"/>
        <v>100</v>
      </c>
      <c r="F34" s="38">
        <f t="shared" si="5"/>
        <v>100</v>
      </c>
      <c r="G34" s="29"/>
    </row>
    <row r="35" spans="1:7" ht="15">
      <c r="A35" s="36"/>
      <c r="B35" s="41" t="s">
        <v>78</v>
      </c>
      <c r="C35" s="38">
        <f>(C38/C40)*100</f>
        <v>100</v>
      </c>
      <c r="D35" s="38">
        <f aca="true" t="shared" si="6" ref="D35:F35">(D38/D40)*100</f>
        <v>100</v>
      </c>
      <c r="E35" s="38">
        <f t="shared" si="6"/>
        <v>100</v>
      </c>
      <c r="F35" s="38">
        <f t="shared" si="6"/>
        <v>100</v>
      </c>
      <c r="G35" s="29"/>
    </row>
    <row r="36" spans="1:7" ht="15">
      <c r="A36" s="36"/>
      <c r="B36" s="41" t="s">
        <v>79</v>
      </c>
      <c r="C36" s="38">
        <f>(C39/C40)*100</f>
        <v>100</v>
      </c>
      <c r="D36" s="38">
        <f aca="true" t="shared" si="7" ref="D36:F36">(D39/D40)*100</f>
        <v>100</v>
      </c>
      <c r="E36" s="38">
        <f t="shared" si="7"/>
        <v>100</v>
      </c>
      <c r="F36" s="38">
        <f t="shared" si="7"/>
        <v>100</v>
      </c>
      <c r="G36" s="29"/>
    </row>
    <row r="37" spans="1:7" ht="31.2">
      <c r="A37" s="36"/>
      <c r="B37" s="37" t="s">
        <v>80</v>
      </c>
      <c r="C37" s="38">
        <f>D37+E37</f>
        <v>17</v>
      </c>
      <c r="D37" s="39">
        <v>16</v>
      </c>
      <c r="E37" s="39">
        <v>1</v>
      </c>
      <c r="F37" s="39">
        <v>2</v>
      </c>
      <c r="G37" s="29" t="s">
        <v>326</v>
      </c>
    </row>
    <row r="38" spans="1:7" ht="31.2">
      <c r="A38" s="36"/>
      <c r="B38" s="37" t="s">
        <v>81</v>
      </c>
      <c r="C38" s="38">
        <f aca="true" t="shared" si="8" ref="C38:C40">D38+E38</f>
        <v>17</v>
      </c>
      <c r="D38" s="39">
        <v>16</v>
      </c>
      <c r="E38" s="39">
        <v>1</v>
      </c>
      <c r="F38" s="39">
        <v>2</v>
      </c>
      <c r="G38" s="29" t="s">
        <v>326</v>
      </c>
    </row>
    <row r="39" spans="1:7" ht="31.2">
      <c r="A39" s="36"/>
      <c r="B39" s="37" t="s">
        <v>82</v>
      </c>
      <c r="C39" s="38">
        <f t="shared" si="8"/>
        <v>17</v>
      </c>
      <c r="D39" s="39">
        <v>16</v>
      </c>
      <c r="E39" s="39">
        <v>1</v>
      </c>
      <c r="F39" s="39">
        <v>2</v>
      </c>
      <c r="G39" s="29" t="s">
        <v>326</v>
      </c>
    </row>
    <row r="40" spans="1:7" ht="31.2">
      <c r="A40" s="36"/>
      <c r="B40" s="37" t="s">
        <v>83</v>
      </c>
      <c r="C40" s="38">
        <f t="shared" si="8"/>
        <v>17</v>
      </c>
      <c r="D40" s="39">
        <v>16</v>
      </c>
      <c r="E40" s="39">
        <v>1</v>
      </c>
      <c r="F40" s="39">
        <v>2</v>
      </c>
      <c r="G40" s="29" t="s">
        <v>326</v>
      </c>
    </row>
    <row r="41" spans="1:7" ht="31.2">
      <c r="A41" s="36" t="s">
        <v>389</v>
      </c>
      <c r="B41" s="37" t="s">
        <v>388</v>
      </c>
      <c r="C41" s="38">
        <f>(C42/C43)*100</f>
        <v>100</v>
      </c>
      <c r="D41" s="38">
        <f aca="true" t="shared" si="9" ref="D41:F41">(D42/D43)*100</f>
        <v>100</v>
      </c>
      <c r="E41" s="38">
        <f t="shared" si="9"/>
        <v>100</v>
      </c>
      <c r="F41" s="38">
        <f t="shared" si="9"/>
        <v>50</v>
      </c>
      <c r="G41" s="29"/>
    </row>
    <row r="42" spans="1:7" ht="31.2">
      <c r="A42" s="36"/>
      <c r="B42" s="37" t="s">
        <v>390</v>
      </c>
      <c r="C42" s="38">
        <f>D42+E42</f>
        <v>9</v>
      </c>
      <c r="D42" s="39">
        <v>8</v>
      </c>
      <c r="E42" s="39">
        <v>1</v>
      </c>
      <c r="F42" s="39">
        <v>1</v>
      </c>
      <c r="G42" s="29" t="s">
        <v>326</v>
      </c>
    </row>
    <row r="43" spans="1:7" ht="31.2">
      <c r="A43" s="36"/>
      <c r="B43" s="37" t="s">
        <v>391</v>
      </c>
      <c r="C43" s="38">
        <f aca="true" t="shared" si="10" ref="C43">D43+E43</f>
        <v>9</v>
      </c>
      <c r="D43" s="39">
        <v>8</v>
      </c>
      <c r="E43" s="39">
        <v>1</v>
      </c>
      <c r="F43" s="39">
        <v>2</v>
      </c>
      <c r="G43" s="29" t="s">
        <v>326</v>
      </c>
    </row>
    <row r="44" spans="1:7" ht="31.2">
      <c r="A44" s="36" t="s">
        <v>393</v>
      </c>
      <c r="B44" s="37" t="s">
        <v>392</v>
      </c>
      <c r="C44" s="38">
        <f>(C45/C46)*100</f>
        <v>0</v>
      </c>
      <c r="D44" s="38">
        <f aca="true" t="shared" si="11" ref="D44:F44">(D45/D46)*100</f>
        <v>0</v>
      </c>
      <c r="E44" s="38">
        <f t="shared" si="11"/>
        <v>0</v>
      </c>
      <c r="F44" s="38">
        <f t="shared" si="11"/>
        <v>0</v>
      </c>
      <c r="G44" s="29"/>
    </row>
    <row r="45" spans="1:7" ht="31.2">
      <c r="A45" s="36"/>
      <c r="B45" s="37" t="s">
        <v>394</v>
      </c>
      <c r="C45" s="38">
        <f>D45+E45</f>
        <v>0</v>
      </c>
      <c r="D45" s="39">
        <v>0</v>
      </c>
      <c r="E45" s="39">
        <v>0</v>
      </c>
      <c r="F45" s="39">
        <v>0</v>
      </c>
      <c r="G45" s="29" t="s">
        <v>326</v>
      </c>
    </row>
    <row r="46" spans="1:7" ht="15">
      <c r="A46" s="36"/>
      <c r="B46" s="37" t="s">
        <v>84</v>
      </c>
      <c r="C46" s="38">
        <f aca="true" t="shared" si="12" ref="C46">D46+E46</f>
        <v>17</v>
      </c>
      <c r="D46" s="39">
        <v>16</v>
      </c>
      <c r="E46" s="39">
        <v>1</v>
      </c>
      <c r="F46" s="39">
        <v>2</v>
      </c>
      <c r="G46" s="29" t="s">
        <v>326</v>
      </c>
    </row>
    <row r="47" spans="1:7" ht="31.2">
      <c r="A47" s="36" t="s">
        <v>395</v>
      </c>
      <c r="B47" s="37" t="s">
        <v>396</v>
      </c>
      <c r="C47" s="38">
        <f>(C48/C49)*100</f>
        <v>0.07747933884297521</v>
      </c>
      <c r="D47" s="38">
        <f aca="true" t="shared" si="13" ref="D47:F47">(D48/D49)*100</f>
        <v>0.07863695937090433</v>
      </c>
      <c r="E47" s="38">
        <f t="shared" si="13"/>
        <v>0</v>
      </c>
      <c r="F47" s="38">
        <f t="shared" si="13"/>
        <v>0</v>
      </c>
      <c r="G47" s="29"/>
    </row>
    <row r="48" spans="1:7" ht="46.8">
      <c r="A48" s="36"/>
      <c r="B48" s="37" t="s">
        <v>397</v>
      </c>
      <c r="C48" s="38">
        <f>D48+E48</f>
        <v>3</v>
      </c>
      <c r="D48" s="39">
        <v>3</v>
      </c>
      <c r="E48" s="39">
        <v>0</v>
      </c>
      <c r="F48" s="39">
        <v>0</v>
      </c>
      <c r="G48" s="29" t="s">
        <v>326</v>
      </c>
    </row>
    <row r="49" spans="1:7" ht="31.2">
      <c r="A49" s="36"/>
      <c r="B49" s="37" t="s">
        <v>398</v>
      </c>
      <c r="C49" s="38">
        <f aca="true" t="shared" si="14" ref="C49">D49+E49</f>
        <v>3872</v>
      </c>
      <c r="D49" s="39">
        <v>3815</v>
      </c>
      <c r="E49" s="39">
        <v>57</v>
      </c>
      <c r="F49" s="39">
        <v>141</v>
      </c>
      <c r="G49" s="29" t="s">
        <v>326</v>
      </c>
    </row>
    <row r="50" spans="1:7" ht="31.2">
      <c r="A50" s="33" t="s">
        <v>18</v>
      </c>
      <c r="B50" s="44" t="s">
        <v>85</v>
      </c>
      <c r="C50" s="35"/>
      <c r="D50" s="35"/>
      <c r="E50" s="35"/>
      <c r="F50" s="35"/>
      <c r="G50" s="35"/>
    </row>
    <row r="51" spans="1:7" ht="31.2">
      <c r="A51" s="36" t="s">
        <v>399</v>
      </c>
      <c r="B51" s="37" t="s">
        <v>400</v>
      </c>
      <c r="C51" s="38">
        <f>(C52/C53)*100</f>
        <v>7.59297520661157</v>
      </c>
      <c r="D51" s="38">
        <f aca="true" t="shared" si="15" ref="D51:F51">(D52/D53)*100</f>
        <v>3.853211009174312</v>
      </c>
      <c r="E51" s="38">
        <f t="shared" si="15"/>
        <v>257.89473684210526</v>
      </c>
      <c r="F51" s="38">
        <f t="shared" si="15"/>
        <v>0</v>
      </c>
      <c r="G51" s="29"/>
    </row>
    <row r="52" spans="1:7" ht="46.8">
      <c r="A52" s="36"/>
      <c r="B52" s="37" t="s">
        <v>401</v>
      </c>
      <c r="C52" s="38">
        <f>D52+E52</f>
        <v>294</v>
      </c>
      <c r="D52" s="39">
        <v>147</v>
      </c>
      <c r="E52" s="39">
        <v>147</v>
      </c>
      <c r="F52" s="39">
        <v>0</v>
      </c>
      <c r="G52" s="29" t="s">
        <v>326</v>
      </c>
    </row>
    <row r="53" spans="1:7" ht="31.2">
      <c r="A53" s="36"/>
      <c r="B53" s="37" t="s">
        <v>68</v>
      </c>
      <c r="C53" s="38">
        <f>D53+E53</f>
        <v>3872</v>
      </c>
      <c r="D53" s="39">
        <v>3815</v>
      </c>
      <c r="E53" s="39">
        <v>57</v>
      </c>
      <c r="F53" s="39">
        <v>141</v>
      </c>
      <c r="G53" s="29" t="s">
        <v>326</v>
      </c>
    </row>
    <row r="54" spans="1:7" ht="31.2">
      <c r="A54" s="36" t="s">
        <v>19</v>
      </c>
      <c r="B54" s="37" t="s">
        <v>86</v>
      </c>
      <c r="C54" s="38">
        <f>(C55/C56)*100</f>
        <v>0.8522727272727272</v>
      </c>
      <c r="D54" s="38">
        <f aca="true" t="shared" si="16" ref="D54:F54">(D55/D56)*100</f>
        <v>0.8387942332896461</v>
      </c>
      <c r="E54" s="38">
        <f t="shared" si="16"/>
        <v>1.7543859649122806</v>
      </c>
      <c r="F54" s="38">
        <f t="shared" si="16"/>
        <v>0</v>
      </c>
      <c r="G54" s="29"/>
    </row>
    <row r="55" spans="1:7" ht="31.2">
      <c r="A55" s="36"/>
      <c r="B55" s="37" t="s">
        <v>87</v>
      </c>
      <c r="C55" s="38">
        <f aca="true" t="shared" si="17" ref="C55:C56">D55+E55</f>
        <v>33</v>
      </c>
      <c r="D55" s="39">
        <v>32</v>
      </c>
      <c r="E55" s="39">
        <v>1</v>
      </c>
      <c r="F55" s="39">
        <v>0</v>
      </c>
      <c r="G55" s="29" t="s">
        <v>326</v>
      </c>
    </row>
    <row r="56" spans="1:7" ht="31.2">
      <c r="A56" s="36"/>
      <c r="B56" s="37" t="s">
        <v>68</v>
      </c>
      <c r="C56" s="38">
        <f t="shared" si="17"/>
        <v>3872</v>
      </c>
      <c r="D56" s="39">
        <v>3815</v>
      </c>
      <c r="E56" s="39">
        <v>57</v>
      </c>
      <c r="F56" s="39">
        <v>141</v>
      </c>
      <c r="G56" s="29" t="s">
        <v>326</v>
      </c>
    </row>
    <row r="57" spans="1:7" s="19" customFormat="1" ht="62.4" hidden="1">
      <c r="A57" s="20" t="s">
        <v>402</v>
      </c>
      <c r="B57" s="17" t="s">
        <v>403</v>
      </c>
      <c r="C57" s="18" t="s">
        <v>325</v>
      </c>
      <c r="D57" s="18" t="s">
        <v>325</v>
      </c>
      <c r="E57" s="18" t="s">
        <v>325</v>
      </c>
      <c r="F57" s="18" t="s">
        <v>325</v>
      </c>
      <c r="G57" s="18"/>
    </row>
    <row r="58" spans="1:7" s="19" customFormat="1" ht="15" hidden="1">
      <c r="A58" s="36"/>
      <c r="B58" s="37" t="s">
        <v>474</v>
      </c>
      <c r="C58" s="38" t="e">
        <f>(C76/$C$74)*100</f>
        <v>#DIV/0!</v>
      </c>
      <c r="D58" s="29" t="s">
        <v>325</v>
      </c>
      <c r="E58" s="29" t="s">
        <v>325</v>
      </c>
      <c r="F58" s="38" t="e">
        <f>(F76/$F$74)*100</f>
        <v>#DIV/0!</v>
      </c>
      <c r="G58" s="29" t="s">
        <v>326</v>
      </c>
    </row>
    <row r="59" spans="1:7" s="19" customFormat="1" ht="15" hidden="1">
      <c r="A59" s="36"/>
      <c r="B59" s="37" t="s">
        <v>452</v>
      </c>
      <c r="C59" s="38" t="e">
        <f aca="true" t="shared" si="18" ref="C59:C73">(C77/$C$74)*100</f>
        <v>#DIV/0!</v>
      </c>
      <c r="D59" s="29" t="s">
        <v>325</v>
      </c>
      <c r="E59" s="29" t="s">
        <v>325</v>
      </c>
      <c r="F59" s="38" t="e">
        <f aca="true" t="shared" si="19" ref="F59:F73">(F77/$F$74)*100</f>
        <v>#DIV/0!</v>
      </c>
      <c r="G59" s="29" t="s">
        <v>326</v>
      </c>
    </row>
    <row r="60" spans="1:7" s="19" customFormat="1" ht="15" hidden="1">
      <c r="A60" s="36"/>
      <c r="B60" s="37" t="s">
        <v>453</v>
      </c>
      <c r="C60" s="38" t="e">
        <f t="shared" si="18"/>
        <v>#DIV/0!</v>
      </c>
      <c r="D60" s="29" t="s">
        <v>325</v>
      </c>
      <c r="E60" s="29" t="s">
        <v>325</v>
      </c>
      <c r="F60" s="38" t="e">
        <f t="shared" si="19"/>
        <v>#DIV/0!</v>
      </c>
      <c r="G60" s="29" t="s">
        <v>326</v>
      </c>
    </row>
    <row r="61" spans="1:7" s="19" customFormat="1" ht="15" hidden="1">
      <c r="A61" s="36"/>
      <c r="B61" s="37" t="s">
        <v>454</v>
      </c>
      <c r="C61" s="38" t="e">
        <f t="shared" si="18"/>
        <v>#DIV/0!</v>
      </c>
      <c r="D61" s="29" t="s">
        <v>325</v>
      </c>
      <c r="E61" s="29" t="s">
        <v>325</v>
      </c>
      <c r="F61" s="38" t="e">
        <f t="shared" si="19"/>
        <v>#DIV/0!</v>
      </c>
      <c r="G61" s="29" t="s">
        <v>326</v>
      </c>
    </row>
    <row r="62" spans="1:7" s="19" customFormat="1" ht="15" hidden="1">
      <c r="A62" s="36"/>
      <c r="B62" s="37" t="s">
        <v>455</v>
      </c>
      <c r="C62" s="38" t="e">
        <f t="shared" si="18"/>
        <v>#DIV/0!</v>
      </c>
      <c r="D62" s="29" t="s">
        <v>325</v>
      </c>
      <c r="E62" s="29" t="s">
        <v>325</v>
      </c>
      <c r="F62" s="38" t="e">
        <f t="shared" si="19"/>
        <v>#DIV/0!</v>
      </c>
      <c r="G62" s="29" t="s">
        <v>326</v>
      </c>
    </row>
    <row r="63" spans="1:7" s="19" customFormat="1" ht="15" hidden="1">
      <c r="A63" s="36"/>
      <c r="B63" s="37" t="s">
        <v>456</v>
      </c>
      <c r="C63" s="38" t="e">
        <f t="shared" si="18"/>
        <v>#DIV/0!</v>
      </c>
      <c r="D63" s="29" t="s">
        <v>325</v>
      </c>
      <c r="E63" s="29" t="s">
        <v>325</v>
      </c>
      <c r="F63" s="38" t="e">
        <f t="shared" si="19"/>
        <v>#DIV/0!</v>
      </c>
      <c r="G63" s="29" t="s">
        <v>326</v>
      </c>
    </row>
    <row r="64" spans="1:7" s="19" customFormat="1" ht="15" hidden="1">
      <c r="A64" s="36"/>
      <c r="B64" s="37" t="s">
        <v>457</v>
      </c>
      <c r="C64" s="38" t="e">
        <f t="shared" si="18"/>
        <v>#DIV/0!</v>
      </c>
      <c r="D64" s="29" t="s">
        <v>325</v>
      </c>
      <c r="E64" s="29" t="s">
        <v>325</v>
      </c>
      <c r="F64" s="38" t="e">
        <f t="shared" si="19"/>
        <v>#DIV/0!</v>
      </c>
      <c r="G64" s="29" t="s">
        <v>326</v>
      </c>
    </row>
    <row r="65" spans="1:7" s="19" customFormat="1" ht="15" hidden="1">
      <c r="A65" s="36"/>
      <c r="B65" s="37" t="s">
        <v>458</v>
      </c>
      <c r="C65" s="38" t="e">
        <f t="shared" si="18"/>
        <v>#DIV/0!</v>
      </c>
      <c r="D65" s="29" t="s">
        <v>325</v>
      </c>
      <c r="E65" s="29" t="s">
        <v>325</v>
      </c>
      <c r="F65" s="38" t="e">
        <f t="shared" si="19"/>
        <v>#DIV/0!</v>
      </c>
      <c r="G65" s="29" t="s">
        <v>326</v>
      </c>
    </row>
    <row r="66" spans="1:7" s="19" customFormat="1" ht="15" hidden="1">
      <c r="A66" s="36"/>
      <c r="B66" s="37" t="s">
        <v>459</v>
      </c>
      <c r="C66" s="38" t="e">
        <f t="shared" si="18"/>
        <v>#DIV/0!</v>
      </c>
      <c r="D66" s="29" t="s">
        <v>325</v>
      </c>
      <c r="E66" s="29" t="s">
        <v>325</v>
      </c>
      <c r="F66" s="38" t="e">
        <f t="shared" si="19"/>
        <v>#DIV/0!</v>
      </c>
      <c r="G66" s="29" t="s">
        <v>326</v>
      </c>
    </row>
    <row r="67" spans="1:7" s="19" customFormat="1" ht="15" hidden="1">
      <c r="A67" s="36"/>
      <c r="B67" s="37" t="s">
        <v>460</v>
      </c>
      <c r="C67" s="38" t="e">
        <f t="shared" si="18"/>
        <v>#DIV/0!</v>
      </c>
      <c r="D67" s="29" t="s">
        <v>325</v>
      </c>
      <c r="E67" s="29" t="s">
        <v>325</v>
      </c>
      <c r="F67" s="38" t="e">
        <f t="shared" si="19"/>
        <v>#DIV/0!</v>
      </c>
      <c r="G67" s="29" t="s">
        <v>326</v>
      </c>
    </row>
    <row r="68" spans="1:7" s="19" customFormat="1" ht="15" hidden="1">
      <c r="A68" s="36"/>
      <c r="B68" s="37" t="s">
        <v>465</v>
      </c>
      <c r="C68" s="38" t="e">
        <f t="shared" si="18"/>
        <v>#DIV/0!</v>
      </c>
      <c r="D68" s="29" t="s">
        <v>325</v>
      </c>
      <c r="E68" s="29" t="s">
        <v>325</v>
      </c>
      <c r="F68" s="38" t="e">
        <f t="shared" si="19"/>
        <v>#DIV/0!</v>
      </c>
      <c r="G68" s="29" t="s">
        <v>326</v>
      </c>
    </row>
    <row r="69" spans="1:7" s="19" customFormat="1" ht="15" hidden="1">
      <c r="A69" s="36"/>
      <c r="B69" s="37" t="s">
        <v>461</v>
      </c>
      <c r="C69" s="38" t="e">
        <f t="shared" si="18"/>
        <v>#DIV/0!</v>
      </c>
      <c r="D69" s="29" t="s">
        <v>325</v>
      </c>
      <c r="E69" s="29" t="s">
        <v>325</v>
      </c>
      <c r="F69" s="38" t="e">
        <f t="shared" si="19"/>
        <v>#DIV/0!</v>
      </c>
      <c r="G69" s="29" t="s">
        <v>326</v>
      </c>
    </row>
    <row r="70" spans="1:7" s="19" customFormat="1" ht="15" hidden="1">
      <c r="A70" s="36"/>
      <c r="B70" s="37" t="s">
        <v>462</v>
      </c>
      <c r="C70" s="38" t="e">
        <f t="shared" si="18"/>
        <v>#DIV/0!</v>
      </c>
      <c r="D70" s="29" t="s">
        <v>325</v>
      </c>
      <c r="E70" s="29" t="s">
        <v>325</v>
      </c>
      <c r="F70" s="38" t="e">
        <f t="shared" si="19"/>
        <v>#DIV/0!</v>
      </c>
      <c r="G70" s="29" t="s">
        <v>326</v>
      </c>
    </row>
    <row r="71" spans="1:7" s="19" customFormat="1" ht="31.2" hidden="1">
      <c r="A71" s="36"/>
      <c r="B71" s="37" t="s">
        <v>463</v>
      </c>
      <c r="C71" s="38" t="e">
        <f t="shared" si="18"/>
        <v>#DIV/0!</v>
      </c>
      <c r="D71" s="29" t="s">
        <v>325</v>
      </c>
      <c r="E71" s="29" t="s">
        <v>325</v>
      </c>
      <c r="F71" s="38" t="e">
        <f t="shared" si="19"/>
        <v>#DIV/0!</v>
      </c>
      <c r="G71" s="29" t="s">
        <v>326</v>
      </c>
    </row>
    <row r="72" spans="1:7" s="19" customFormat="1" ht="15" hidden="1">
      <c r="A72" s="36"/>
      <c r="B72" s="37" t="s">
        <v>464</v>
      </c>
      <c r="C72" s="38" t="e">
        <f t="shared" si="18"/>
        <v>#DIV/0!</v>
      </c>
      <c r="D72" s="29" t="s">
        <v>325</v>
      </c>
      <c r="E72" s="29" t="s">
        <v>325</v>
      </c>
      <c r="F72" s="38" t="e">
        <f t="shared" si="19"/>
        <v>#DIV/0!</v>
      </c>
      <c r="G72" s="29" t="s">
        <v>326</v>
      </c>
    </row>
    <row r="73" spans="1:7" s="19" customFormat="1" ht="15" hidden="1">
      <c r="A73" s="36"/>
      <c r="B73" s="37" t="s">
        <v>460</v>
      </c>
      <c r="C73" s="38" t="e">
        <f t="shared" si="18"/>
        <v>#VALUE!</v>
      </c>
      <c r="D73" s="29" t="s">
        <v>325</v>
      </c>
      <c r="E73" s="29" t="s">
        <v>325</v>
      </c>
      <c r="F73" s="38" t="e">
        <f t="shared" si="19"/>
        <v>#VALUE!</v>
      </c>
      <c r="G73" s="29" t="s">
        <v>326</v>
      </c>
    </row>
    <row r="74" spans="1:7" s="19" customFormat="1" ht="46.8" hidden="1">
      <c r="A74" s="36"/>
      <c r="B74" s="37" t="s">
        <v>404</v>
      </c>
      <c r="C74" s="38">
        <f>C76+C86+C90</f>
        <v>0</v>
      </c>
      <c r="D74" s="29" t="s">
        <v>325</v>
      </c>
      <c r="E74" s="29" t="s">
        <v>325</v>
      </c>
      <c r="F74" s="38">
        <f>F76+F86+F90</f>
        <v>0</v>
      </c>
      <c r="G74" s="29" t="s">
        <v>326</v>
      </c>
    </row>
    <row r="75" spans="1:7" s="19" customFormat="1" ht="31.2" hidden="1">
      <c r="A75" s="36"/>
      <c r="B75" s="37" t="s">
        <v>473</v>
      </c>
      <c r="C75" s="29" t="s">
        <v>325</v>
      </c>
      <c r="D75" s="29" t="s">
        <v>325</v>
      </c>
      <c r="E75" s="29" t="s">
        <v>325</v>
      </c>
      <c r="F75" s="29" t="s">
        <v>325</v>
      </c>
      <c r="G75" s="29"/>
    </row>
    <row r="76" spans="1:7" s="19" customFormat="1" ht="15" hidden="1">
      <c r="A76" s="36"/>
      <c r="B76" s="37" t="s">
        <v>474</v>
      </c>
      <c r="C76" s="39"/>
      <c r="D76" s="29" t="s">
        <v>325</v>
      </c>
      <c r="E76" s="29" t="s">
        <v>325</v>
      </c>
      <c r="F76" s="39"/>
      <c r="G76" s="29" t="s">
        <v>326</v>
      </c>
    </row>
    <row r="77" spans="1:7" s="19" customFormat="1" ht="15" hidden="1">
      <c r="A77" s="36"/>
      <c r="B77" s="37" t="s">
        <v>452</v>
      </c>
      <c r="C77" s="39"/>
      <c r="D77" s="29" t="s">
        <v>325</v>
      </c>
      <c r="E77" s="29" t="s">
        <v>325</v>
      </c>
      <c r="F77" s="39"/>
      <c r="G77" s="29" t="s">
        <v>326</v>
      </c>
    </row>
    <row r="78" spans="1:7" s="19" customFormat="1" ht="15" hidden="1">
      <c r="A78" s="36"/>
      <c r="B78" s="37" t="s">
        <v>453</v>
      </c>
      <c r="C78" s="39"/>
      <c r="D78" s="29" t="s">
        <v>325</v>
      </c>
      <c r="E78" s="29" t="s">
        <v>325</v>
      </c>
      <c r="F78" s="39"/>
      <c r="G78" s="29" t="s">
        <v>326</v>
      </c>
    </row>
    <row r="79" spans="1:7" s="19" customFormat="1" ht="15" hidden="1">
      <c r="A79" s="36"/>
      <c r="B79" s="37" t="s">
        <v>454</v>
      </c>
      <c r="C79" s="39"/>
      <c r="D79" s="29" t="s">
        <v>325</v>
      </c>
      <c r="E79" s="29" t="s">
        <v>325</v>
      </c>
      <c r="F79" s="39"/>
      <c r="G79" s="29" t="s">
        <v>326</v>
      </c>
    </row>
    <row r="80" spans="1:7" s="19" customFormat="1" ht="15" hidden="1">
      <c r="A80" s="36"/>
      <c r="B80" s="37" t="s">
        <v>455</v>
      </c>
      <c r="C80" s="39"/>
      <c r="D80" s="29" t="s">
        <v>325</v>
      </c>
      <c r="E80" s="29" t="s">
        <v>325</v>
      </c>
      <c r="F80" s="39"/>
      <c r="G80" s="29" t="s">
        <v>326</v>
      </c>
    </row>
    <row r="81" spans="1:7" s="19" customFormat="1" ht="15" hidden="1">
      <c r="A81" s="36"/>
      <c r="B81" s="37" t="s">
        <v>456</v>
      </c>
      <c r="C81" s="39"/>
      <c r="D81" s="29" t="s">
        <v>325</v>
      </c>
      <c r="E81" s="29" t="s">
        <v>325</v>
      </c>
      <c r="F81" s="39"/>
      <c r="G81" s="29" t="s">
        <v>326</v>
      </c>
    </row>
    <row r="82" spans="1:7" s="19" customFormat="1" ht="15" hidden="1">
      <c r="A82" s="36"/>
      <c r="B82" s="37" t="s">
        <v>457</v>
      </c>
      <c r="C82" s="39"/>
      <c r="D82" s="29" t="s">
        <v>325</v>
      </c>
      <c r="E82" s="29" t="s">
        <v>325</v>
      </c>
      <c r="F82" s="39"/>
      <c r="G82" s="29" t="s">
        <v>326</v>
      </c>
    </row>
    <row r="83" spans="1:7" s="19" customFormat="1" ht="15" hidden="1">
      <c r="A83" s="36"/>
      <c r="B83" s="37" t="s">
        <v>458</v>
      </c>
      <c r="C83" s="39"/>
      <c r="D83" s="29" t="s">
        <v>325</v>
      </c>
      <c r="E83" s="29" t="s">
        <v>325</v>
      </c>
      <c r="F83" s="39"/>
      <c r="G83" s="29" t="s">
        <v>326</v>
      </c>
    </row>
    <row r="84" spans="1:7" s="19" customFormat="1" ht="15" hidden="1">
      <c r="A84" s="36"/>
      <c r="B84" s="37" t="s">
        <v>459</v>
      </c>
      <c r="C84" s="39"/>
      <c r="D84" s="29" t="s">
        <v>325</v>
      </c>
      <c r="E84" s="29" t="s">
        <v>325</v>
      </c>
      <c r="F84" s="39"/>
      <c r="G84" s="29" t="s">
        <v>326</v>
      </c>
    </row>
    <row r="85" spans="1:7" s="19" customFormat="1" ht="15" hidden="1">
      <c r="A85" s="36"/>
      <c r="B85" s="37" t="s">
        <v>460</v>
      </c>
      <c r="C85" s="39"/>
      <c r="D85" s="29" t="s">
        <v>325</v>
      </c>
      <c r="E85" s="29" t="s">
        <v>325</v>
      </c>
      <c r="F85" s="39"/>
      <c r="G85" s="29" t="s">
        <v>326</v>
      </c>
    </row>
    <row r="86" spans="1:7" s="19" customFormat="1" ht="15" hidden="1">
      <c r="A86" s="36"/>
      <c r="B86" s="37" t="s">
        <v>465</v>
      </c>
      <c r="C86" s="39"/>
      <c r="D86" s="29" t="s">
        <v>325</v>
      </c>
      <c r="E86" s="29" t="s">
        <v>325</v>
      </c>
      <c r="F86" s="39"/>
      <c r="G86" s="29" t="s">
        <v>326</v>
      </c>
    </row>
    <row r="87" spans="1:7" s="19" customFormat="1" ht="15" hidden="1">
      <c r="A87" s="36"/>
      <c r="B87" s="37" t="s">
        <v>461</v>
      </c>
      <c r="C87" s="39"/>
      <c r="D87" s="29" t="s">
        <v>325</v>
      </c>
      <c r="E87" s="29" t="s">
        <v>325</v>
      </c>
      <c r="F87" s="39"/>
      <c r="G87" s="29" t="s">
        <v>326</v>
      </c>
    </row>
    <row r="88" spans="1:7" s="19" customFormat="1" ht="15" hidden="1">
      <c r="A88" s="36"/>
      <c r="B88" s="37" t="s">
        <v>462</v>
      </c>
      <c r="C88" s="39"/>
      <c r="D88" s="29" t="s">
        <v>325</v>
      </c>
      <c r="E88" s="29" t="s">
        <v>325</v>
      </c>
      <c r="F88" s="39"/>
      <c r="G88" s="29" t="s">
        <v>326</v>
      </c>
    </row>
    <row r="89" spans="1:7" s="19" customFormat="1" ht="31.2" hidden="1">
      <c r="A89" s="36"/>
      <c r="B89" s="37" t="s">
        <v>463</v>
      </c>
      <c r="C89" s="39"/>
      <c r="D89" s="29" t="s">
        <v>325</v>
      </c>
      <c r="E89" s="29" t="s">
        <v>325</v>
      </c>
      <c r="F89" s="39"/>
      <c r="G89" s="29" t="s">
        <v>326</v>
      </c>
    </row>
    <row r="90" spans="1:7" s="19" customFormat="1" ht="15" hidden="1">
      <c r="A90" s="36"/>
      <c r="B90" s="37" t="s">
        <v>464</v>
      </c>
      <c r="C90" s="39"/>
      <c r="D90" s="29" t="s">
        <v>325</v>
      </c>
      <c r="E90" s="29" t="s">
        <v>325</v>
      </c>
      <c r="F90" s="39"/>
      <c r="G90" s="29" t="s">
        <v>326</v>
      </c>
    </row>
    <row r="91" spans="1:7" s="19" customFormat="1" ht="46.8" hidden="1">
      <c r="A91" s="20" t="s">
        <v>405</v>
      </c>
      <c r="B91" s="17" t="s">
        <v>406</v>
      </c>
      <c r="C91" s="18" t="s">
        <v>325</v>
      </c>
      <c r="D91" s="18" t="s">
        <v>325</v>
      </c>
      <c r="E91" s="18" t="s">
        <v>325</v>
      </c>
      <c r="F91" s="18" t="s">
        <v>325</v>
      </c>
      <c r="G91" s="18"/>
    </row>
    <row r="92" spans="1:7" s="19" customFormat="1" ht="15" hidden="1">
      <c r="A92" s="36"/>
      <c r="B92" s="37" t="s">
        <v>466</v>
      </c>
      <c r="C92" s="38" t="e">
        <f>(C109/$C$107)*100</f>
        <v>#DIV/0!</v>
      </c>
      <c r="D92" s="29" t="s">
        <v>325</v>
      </c>
      <c r="E92" s="29" t="s">
        <v>325</v>
      </c>
      <c r="F92" s="38" t="e">
        <f>(F109/$F$107)*100</f>
        <v>#DIV/0!</v>
      </c>
      <c r="G92" s="29" t="s">
        <v>326</v>
      </c>
    </row>
    <row r="93" spans="1:7" s="19" customFormat="1" ht="15" hidden="1">
      <c r="A93" s="36"/>
      <c r="B93" s="37" t="s">
        <v>452</v>
      </c>
      <c r="C93" s="38" t="e">
        <f aca="true" t="shared" si="20" ref="C93:C106">(C110/$C$107)*100</f>
        <v>#DIV/0!</v>
      </c>
      <c r="D93" s="29" t="s">
        <v>325</v>
      </c>
      <c r="E93" s="29" t="s">
        <v>325</v>
      </c>
      <c r="F93" s="38" t="e">
        <f aca="true" t="shared" si="21" ref="F93:F106">(F110/$F$107)*100</f>
        <v>#DIV/0!</v>
      </c>
      <c r="G93" s="29" t="s">
        <v>326</v>
      </c>
    </row>
    <row r="94" spans="1:7" s="19" customFormat="1" ht="15" hidden="1">
      <c r="A94" s="36"/>
      <c r="B94" s="37" t="s">
        <v>453</v>
      </c>
      <c r="C94" s="38" t="e">
        <f t="shared" si="20"/>
        <v>#DIV/0!</v>
      </c>
      <c r="D94" s="29" t="s">
        <v>325</v>
      </c>
      <c r="E94" s="29" t="s">
        <v>325</v>
      </c>
      <c r="F94" s="38" t="e">
        <f t="shared" si="21"/>
        <v>#DIV/0!</v>
      </c>
      <c r="G94" s="29" t="s">
        <v>326</v>
      </c>
    </row>
    <row r="95" spans="1:7" s="19" customFormat="1" ht="15" hidden="1">
      <c r="A95" s="36"/>
      <c r="B95" s="37" t="s">
        <v>454</v>
      </c>
      <c r="C95" s="38" t="e">
        <f t="shared" si="20"/>
        <v>#DIV/0!</v>
      </c>
      <c r="D95" s="29" t="s">
        <v>325</v>
      </c>
      <c r="E95" s="29" t="s">
        <v>325</v>
      </c>
      <c r="F95" s="38" t="e">
        <f t="shared" si="21"/>
        <v>#DIV/0!</v>
      </c>
      <c r="G95" s="29" t="s">
        <v>326</v>
      </c>
    </row>
    <row r="96" spans="1:7" s="19" customFormat="1" ht="15" hidden="1">
      <c r="A96" s="36"/>
      <c r="B96" s="37" t="s">
        <v>455</v>
      </c>
      <c r="C96" s="38" t="e">
        <f t="shared" si="20"/>
        <v>#DIV/0!</v>
      </c>
      <c r="D96" s="29" t="s">
        <v>325</v>
      </c>
      <c r="E96" s="29" t="s">
        <v>325</v>
      </c>
      <c r="F96" s="38" t="e">
        <f t="shared" si="21"/>
        <v>#DIV/0!</v>
      </c>
      <c r="G96" s="29" t="s">
        <v>326</v>
      </c>
    </row>
    <row r="97" spans="1:7" s="19" customFormat="1" ht="15" hidden="1">
      <c r="A97" s="36"/>
      <c r="B97" s="37" t="s">
        <v>456</v>
      </c>
      <c r="C97" s="38" t="e">
        <f t="shared" si="20"/>
        <v>#DIV/0!</v>
      </c>
      <c r="D97" s="29" t="s">
        <v>325</v>
      </c>
      <c r="E97" s="29" t="s">
        <v>325</v>
      </c>
      <c r="F97" s="38" t="e">
        <f t="shared" si="21"/>
        <v>#DIV/0!</v>
      </c>
      <c r="G97" s="29" t="s">
        <v>326</v>
      </c>
    </row>
    <row r="98" spans="1:7" s="19" customFormat="1" ht="15" hidden="1">
      <c r="A98" s="36"/>
      <c r="B98" s="37" t="s">
        <v>457</v>
      </c>
      <c r="C98" s="38" t="e">
        <f t="shared" si="20"/>
        <v>#DIV/0!</v>
      </c>
      <c r="D98" s="29" t="s">
        <v>325</v>
      </c>
      <c r="E98" s="29" t="s">
        <v>325</v>
      </c>
      <c r="F98" s="38" t="e">
        <f t="shared" si="21"/>
        <v>#DIV/0!</v>
      </c>
      <c r="G98" s="29" t="s">
        <v>326</v>
      </c>
    </row>
    <row r="99" spans="1:7" s="19" customFormat="1" ht="15" hidden="1">
      <c r="A99" s="36"/>
      <c r="B99" s="37" t="s">
        <v>458</v>
      </c>
      <c r="C99" s="38" t="e">
        <f t="shared" si="20"/>
        <v>#DIV/0!</v>
      </c>
      <c r="D99" s="29" t="s">
        <v>325</v>
      </c>
      <c r="E99" s="29" t="s">
        <v>325</v>
      </c>
      <c r="F99" s="38" t="e">
        <f t="shared" si="21"/>
        <v>#DIV/0!</v>
      </c>
      <c r="G99" s="29" t="s">
        <v>326</v>
      </c>
    </row>
    <row r="100" spans="1:7" s="19" customFormat="1" ht="15" hidden="1">
      <c r="A100" s="36"/>
      <c r="B100" s="37" t="s">
        <v>459</v>
      </c>
      <c r="C100" s="38" t="e">
        <f t="shared" si="20"/>
        <v>#DIV/0!</v>
      </c>
      <c r="D100" s="29" t="s">
        <v>325</v>
      </c>
      <c r="E100" s="29" t="s">
        <v>325</v>
      </c>
      <c r="F100" s="38" t="e">
        <f t="shared" si="21"/>
        <v>#DIV/0!</v>
      </c>
      <c r="G100" s="29" t="s">
        <v>326</v>
      </c>
    </row>
    <row r="101" spans="1:7" s="19" customFormat="1" ht="15" hidden="1">
      <c r="A101" s="36"/>
      <c r="B101" s="37" t="s">
        <v>460</v>
      </c>
      <c r="C101" s="38" t="e">
        <f t="shared" si="20"/>
        <v>#DIV/0!</v>
      </c>
      <c r="D101" s="29" t="s">
        <v>325</v>
      </c>
      <c r="E101" s="29" t="s">
        <v>325</v>
      </c>
      <c r="F101" s="38" t="e">
        <f t="shared" si="21"/>
        <v>#DIV/0!</v>
      </c>
      <c r="G101" s="29" t="s">
        <v>326</v>
      </c>
    </row>
    <row r="102" spans="1:7" s="19" customFormat="1" ht="15" hidden="1">
      <c r="A102" s="36"/>
      <c r="B102" s="37" t="s">
        <v>467</v>
      </c>
      <c r="C102" s="38" t="e">
        <f t="shared" si="20"/>
        <v>#DIV/0!</v>
      </c>
      <c r="D102" s="29" t="s">
        <v>325</v>
      </c>
      <c r="E102" s="29" t="s">
        <v>325</v>
      </c>
      <c r="F102" s="38" t="e">
        <f t="shared" si="21"/>
        <v>#DIV/0!</v>
      </c>
      <c r="G102" s="29" t="s">
        <v>326</v>
      </c>
    </row>
    <row r="103" spans="1:7" s="19" customFormat="1" ht="15" hidden="1">
      <c r="A103" s="36"/>
      <c r="B103" s="37" t="s">
        <v>461</v>
      </c>
      <c r="C103" s="38" t="e">
        <f t="shared" si="20"/>
        <v>#DIV/0!</v>
      </c>
      <c r="D103" s="29" t="s">
        <v>325</v>
      </c>
      <c r="E103" s="29" t="s">
        <v>325</v>
      </c>
      <c r="F103" s="38" t="e">
        <f t="shared" si="21"/>
        <v>#DIV/0!</v>
      </c>
      <c r="G103" s="29" t="s">
        <v>326</v>
      </c>
    </row>
    <row r="104" spans="1:7" s="19" customFormat="1" ht="15" hidden="1">
      <c r="A104" s="36"/>
      <c r="B104" s="37" t="s">
        <v>462</v>
      </c>
      <c r="C104" s="38" t="e">
        <f t="shared" si="20"/>
        <v>#DIV/0!</v>
      </c>
      <c r="D104" s="29" t="s">
        <v>325</v>
      </c>
      <c r="E104" s="29" t="s">
        <v>325</v>
      </c>
      <c r="F104" s="38" t="e">
        <f t="shared" si="21"/>
        <v>#DIV/0!</v>
      </c>
      <c r="G104" s="29" t="s">
        <v>326</v>
      </c>
    </row>
    <row r="105" spans="1:7" s="19" customFormat="1" ht="31.2" hidden="1">
      <c r="A105" s="36"/>
      <c r="B105" s="37" t="s">
        <v>463</v>
      </c>
      <c r="C105" s="38" t="e">
        <f t="shared" si="20"/>
        <v>#DIV/0!</v>
      </c>
      <c r="D105" s="29" t="s">
        <v>325</v>
      </c>
      <c r="E105" s="29" t="s">
        <v>325</v>
      </c>
      <c r="F105" s="38" t="e">
        <f t="shared" si="21"/>
        <v>#DIV/0!</v>
      </c>
      <c r="G105" s="29" t="s">
        <v>326</v>
      </c>
    </row>
    <row r="106" spans="1:7" s="19" customFormat="1" ht="15" hidden="1">
      <c r="A106" s="36"/>
      <c r="B106" s="37" t="s">
        <v>464</v>
      </c>
      <c r="C106" s="38" t="e">
        <f t="shared" si="20"/>
        <v>#DIV/0!</v>
      </c>
      <c r="D106" s="29" t="s">
        <v>325</v>
      </c>
      <c r="E106" s="29" t="s">
        <v>325</v>
      </c>
      <c r="F106" s="38" t="e">
        <f t="shared" si="21"/>
        <v>#DIV/0!</v>
      </c>
      <c r="G106" s="29" t="s">
        <v>326</v>
      </c>
    </row>
    <row r="107" spans="1:7" s="19" customFormat="1" ht="31.2" hidden="1">
      <c r="A107" s="36"/>
      <c r="B107" s="37" t="s">
        <v>407</v>
      </c>
      <c r="C107" s="38">
        <f>C109+C119+C123</f>
        <v>0</v>
      </c>
      <c r="D107" s="29" t="s">
        <v>325</v>
      </c>
      <c r="E107" s="29" t="s">
        <v>325</v>
      </c>
      <c r="F107" s="38">
        <f aca="true" t="shared" si="22" ref="F107">F109+F119+F123</f>
        <v>0</v>
      </c>
      <c r="G107" s="29"/>
    </row>
    <row r="108" spans="1:7" s="19" customFormat="1" ht="31.2" hidden="1">
      <c r="A108" s="36"/>
      <c r="B108" s="37" t="s">
        <v>475</v>
      </c>
      <c r="C108" s="29" t="s">
        <v>325</v>
      </c>
      <c r="D108" s="29" t="s">
        <v>325</v>
      </c>
      <c r="E108" s="29" t="s">
        <v>325</v>
      </c>
      <c r="F108" s="29" t="s">
        <v>325</v>
      </c>
      <c r="G108" s="29"/>
    </row>
    <row r="109" spans="1:7" s="19" customFormat="1" ht="15" hidden="1">
      <c r="A109" s="36"/>
      <c r="B109" s="37" t="s">
        <v>466</v>
      </c>
      <c r="C109" s="39"/>
      <c r="D109" s="29" t="s">
        <v>325</v>
      </c>
      <c r="E109" s="29" t="s">
        <v>325</v>
      </c>
      <c r="F109" s="39"/>
      <c r="G109" s="29" t="s">
        <v>326</v>
      </c>
    </row>
    <row r="110" spans="1:7" s="19" customFormat="1" ht="15" hidden="1">
      <c r="A110" s="36"/>
      <c r="B110" s="37" t="s">
        <v>452</v>
      </c>
      <c r="C110" s="39"/>
      <c r="D110" s="29" t="s">
        <v>325</v>
      </c>
      <c r="E110" s="29" t="s">
        <v>325</v>
      </c>
      <c r="F110" s="39"/>
      <c r="G110" s="29" t="s">
        <v>326</v>
      </c>
    </row>
    <row r="111" spans="1:7" s="19" customFormat="1" ht="15" hidden="1">
      <c r="A111" s="36"/>
      <c r="B111" s="37" t="s">
        <v>453</v>
      </c>
      <c r="C111" s="39"/>
      <c r="D111" s="29" t="s">
        <v>325</v>
      </c>
      <c r="E111" s="29" t="s">
        <v>325</v>
      </c>
      <c r="F111" s="39"/>
      <c r="G111" s="29" t="s">
        <v>326</v>
      </c>
    </row>
    <row r="112" spans="1:7" s="19" customFormat="1" ht="15" hidden="1">
      <c r="A112" s="36"/>
      <c r="B112" s="37" t="s">
        <v>454</v>
      </c>
      <c r="C112" s="39"/>
      <c r="D112" s="29" t="s">
        <v>325</v>
      </c>
      <c r="E112" s="29" t="s">
        <v>325</v>
      </c>
      <c r="F112" s="39"/>
      <c r="G112" s="29" t="s">
        <v>326</v>
      </c>
    </row>
    <row r="113" spans="1:7" s="19" customFormat="1" ht="15" hidden="1">
      <c r="A113" s="36"/>
      <c r="B113" s="37" t="s">
        <v>455</v>
      </c>
      <c r="C113" s="39"/>
      <c r="D113" s="29" t="s">
        <v>325</v>
      </c>
      <c r="E113" s="29" t="s">
        <v>325</v>
      </c>
      <c r="F113" s="39"/>
      <c r="G113" s="29" t="s">
        <v>326</v>
      </c>
    </row>
    <row r="114" spans="1:7" s="19" customFormat="1" ht="15" hidden="1">
      <c r="A114" s="36"/>
      <c r="B114" s="37" t="s">
        <v>456</v>
      </c>
      <c r="C114" s="39"/>
      <c r="D114" s="29" t="s">
        <v>325</v>
      </c>
      <c r="E114" s="29" t="s">
        <v>325</v>
      </c>
      <c r="F114" s="39"/>
      <c r="G114" s="29" t="s">
        <v>326</v>
      </c>
    </row>
    <row r="115" spans="1:7" s="19" customFormat="1" ht="15" hidden="1">
      <c r="A115" s="36"/>
      <c r="B115" s="37" t="s">
        <v>457</v>
      </c>
      <c r="C115" s="39"/>
      <c r="D115" s="29" t="s">
        <v>325</v>
      </c>
      <c r="E115" s="29" t="s">
        <v>325</v>
      </c>
      <c r="F115" s="39"/>
      <c r="G115" s="29" t="s">
        <v>326</v>
      </c>
    </row>
    <row r="116" spans="1:7" s="19" customFormat="1" ht="15" hidden="1">
      <c r="A116" s="36"/>
      <c r="B116" s="37" t="s">
        <v>458</v>
      </c>
      <c r="C116" s="39"/>
      <c r="D116" s="29" t="s">
        <v>325</v>
      </c>
      <c r="E116" s="29" t="s">
        <v>325</v>
      </c>
      <c r="F116" s="39"/>
      <c r="G116" s="29" t="s">
        <v>326</v>
      </c>
    </row>
    <row r="117" spans="1:7" s="19" customFormat="1" ht="15" hidden="1">
      <c r="A117" s="36"/>
      <c r="B117" s="37" t="s">
        <v>459</v>
      </c>
      <c r="C117" s="39"/>
      <c r="D117" s="29" t="s">
        <v>325</v>
      </c>
      <c r="E117" s="29" t="s">
        <v>325</v>
      </c>
      <c r="F117" s="39"/>
      <c r="G117" s="29" t="s">
        <v>326</v>
      </c>
    </row>
    <row r="118" spans="1:7" s="19" customFormat="1" ht="15" hidden="1">
      <c r="A118" s="36"/>
      <c r="B118" s="37" t="s">
        <v>460</v>
      </c>
      <c r="C118" s="39"/>
      <c r="D118" s="29" t="s">
        <v>325</v>
      </c>
      <c r="E118" s="29" t="s">
        <v>325</v>
      </c>
      <c r="F118" s="39"/>
      <c r="G118" s="29" t="s">
        <v>326</v>
      </c>
    </row>
    <row r="119" spans="1:7" s="19" customFormat="1" ht="15" hidden="1">
      <c r="A119" s="36"/>
      <c r="B119" s="37" t="s">
        <v>467</v>
      </c>
      <c r="C119" s="39"/>
      <c r="D119" s="29" t="s">
        <v>325</v>
      </c>
      <c r="E119" s="29" t="s">
        <v>325</v>
      </c>
      <c r="F119" s="39"/>
      <c r="G119" s="29" t="s">
        <v>326</v>
      </c>
    </row>
    <row r="120" spans="1:7" s="19" customFormat="1" ht="15" hidden="1">
      <c r="A120" s="36"/>
      <c r="B120" s="37" t="s">
        <v>461</v>
      </c>
      <c r="C120" s="39"/>
      <c r="D120" s="29" t="s">
        <v>325</v>
      </c>
      <c r="E120" s="29" t="s">
        <v>325</v>
      </c>
      <c r="F120" s="39"/>
      <c r="G120" s="29" t="s">
        <v>326</v>
      </c>
    </row>
    <row r="121" spans="1:7" s="19" customFormat="1" ht="15" hidden="1">
      <c r="A121" s="36"/>
      <c r="B121" s="37" t="s">
        <v>462</v>
      </c>
      <c r="C121" s="39"/>
      <c r="D121" s="29" t="s">
        <v>325</v>
      </c>
      <c r="E121" s="29" t="s">
        <v>325</v>
      </c>
      <c r="F121" s="39"/>
      <c r="G121" s="29" t="s">
        <v>326</v>
      </c>
    </row>
    <row r="122" spans="1:7" s="19" customFormat="1" ht="31.2" hidden="1">
      <c r="A122" s="36"/>
      <c r="B122" s="37" t="s">
        <v>463</v>
      </c>
      <c r="C122" s="39"/>
      <c r="D122" s="29" t="s">
        <v>325</v>
      </c>
      <c r="E122" s="29" t="s">
        <v>325</v>
      </c>
      <c r="F122" s="39"/>
      <c r="G122" s="29" t="s">
        <v>326</v>
      </c>
    </row>
    <row r="123" spans="1:7" s="19" customFormat="1" ht="15" hidden="1">
      <c r="A123" s="36"/>
      <c r="B123" s="37" t="s">
        <v>464</v>
      </c>
      <c r="C123" s="39"/>
      <c r="D123" s="29" t="s">
        <v>325</v>
      </c>
      <c r="E123" s="29" t="s">
        <v>325</v>
      </c>
      <c r="F123" s="39"/>
      <c r="G123" s="29" t="s">
        <v>326</v>
      </c>
    </row>
    <row r="124" spans="1:7" s="19" customFormat="1" ht="46.8" hidden="1">
      <c r="A124" s="20" t="s">
        <v>408</v>
      </c>
      <c r="B124" s="17" t="s">
        <v>409</v>
      </c>
      <c r="C124" s="50" t="e">
        <f>(C125/C126)*100</f>
        <v>#DIV/0!</v>
      </c>
      <c r="D124" s="18" t="s">
        <v>325</v>
      </c>
      <c r="E124" s="18" t="s">
        <v>325</v>
      </c>
      <c r="F124" s="50" t="e">
        <f>(F125/F126)*100</f>
        <v>#DIV/0!</v>
      </c>
      <c r="G124" s="18"/>
    </row>
    <row r="125" spans="1:7" s="19" customFormat="1" ht="46.8" hidden="1">
      <c r="A125" s="36"/>
      <c r="B125" s="37" t="s">
        <v>410</v>
      </c>
      <c r="C125" s="39"/>
      <c r="D125" s="29" t="s">
        <v>325</v>
      </c>
      <c r="E125" s="29" t="s">
        <v>325</v>
      </c>
      <c r="F125" s="39"/>
      <c r="G125" s="29" t="s">
        <v>326</v>
      </c>
    </row>
    <row r="126" spans="1:7" s="19" customFormat="1" ht="15" hidden="1">
      <c r="A126" s="36"/>
      <c r="B126" s="37" t="s">
        <v>411</v>
      </c>
      <c r="C126" s="39"/>
      <c r="D126" s="29" t="s">
        <v>325</v>
      </c>
      <c r="E126" s="29" t="s">
        <v>325</v>
      </c>
      <c r="F126" s="39"/>
      <c r="G126" s="29"/>
    </row>
    <row r="127" spans="1:7" s="19" customFormat="1" ht="31.2">
      <c r="A127" s="33" t="s">
        <v>412</v>
      </c>
      <c r="B127" s="44" t="s">
        <v>468</v>
      </c>
      <c r="C127" s="35"/>
      <c r="D127" s="35"/>
      <c r="E127" s="35"/>
      <c r="F127" s="35"/>
      <c r="G127" s="35"/>
    </row>
    <row r="128" spans="1:7" s="19" customFormat="1" ht="31.2">
      <c r="A128" s="36" t="s">
        <v>416</v>
      </c>
      <c r="B128" s="37" t="s">
        <v>413</v>
      </c>
      <c r="C128" s="38">
        <f>C129/C130</f>
        <v>52.87913223140496</v>
      </c>
      <c r="D128" s="38">
        <f aca="true" t="shared" si="23" ref="D128:F128">D129/D130</f>
        <v>52.91559633027523</v>
      </c>
      <c r="E128" s="38">
        <f t="shared" si="23"/>
        <v>50.43859649122807</v>
      </c>
      <c r="F128" s="38">
        <f t="shared" si="23"/>
        <v>93.26241134751773</v>
      </c>
      <c r="G128" s="29" t="s">
        <v>326</v>
      </c>
    </row>
    <row r="129" spans="1:7" s="19" customFormat="1" ht="31.2">
      <c r="A129" s="36"/>
      <c r="B129" s="37" t="s">
        <v>414</v>
      </c>
      <c r="C129" s="38">
        <f>D129+E129</f>
        <v>204748</v>
      </c>
      <c r="D129" s="39">
        <v>201873</v>
      </c>
      <c r="E129" s="39">
        <v>2875</v>
      </c>
      <c r="F129" s="39">
        <v>13150</v>
      </c>
      <c r="G129" s="29" t="s">
        <v>326</v>
      </c>
    </row>
    <row r="130" spans="1:7" s="19" customFormat="1" ht="31.2">
      <c r="A130" s="36"/>
      <c r="B130" s="37" t="s">
        <v>415</v>
      </c>
      <c r="C130" s="38">
        <f>D130+E130</f>
        <v>3872</v>
      </c>
      <c r="D130" s="39">
        <v>3815</v>
      </c>
      <c r="E130" s="39">
        <v>57</v>
      </c>
      <c r="F130" s="39">
        <v>141</v>
      </c>
      <c r="G130" s="29" t="s">
        <v>326</v>
      </c>
    </row>
    <row r="131" spans="1:7" s="19" customFormat="1" ht="31.2">
      <c r="A131" s="33" t="s">
        <v>20</v>
      </c>
      <c r="B131" s="44" t="s">
        <v>88</v>
      </c>
      <c r="C131" s="35"/>
      <c r="D131" s="35"/>
      <c r="E131" s="35"/>
      <c r="F131" s="35"/>
      <c r="G131" s="35"/>
    </row>
    <row r="132" spans="1:7" s="19" customFormat="1" ht="15">
      <c r="A132" s="36" t="s">
        <v>21</v>
      </c>
      <c r="B132" s="37" t="s">
        <v>89</v>
      </c>
      <c r="C132" s="38">
        <f>(C133/C134)*100</f>
        <v>100</v>
      </c>
      <c r="D132" s="38">
        <f aca="true" t="shared" si="24" ref="D132:F132">(D133/D134)*100</f>
        <v>100</v>
      </c>
      <c r="E132" s="38">
        <f t="shared" si="24"/>
        <v>100</v>
      </c>
      <c r="F132" s="38">
        <f t="shared" si="24"/>
        <v>100</v>
      </c>
      <c r="G132" s="29"/>
    </row>
    <row r="133" spans="1:7" s="19" customFormat="1" ht="31.2">
      <c r="A133" s="36"/>
      <c r="B133" s="37" t="s">
        <v>372</v>
      </c>
      <c r="C133" s="38">
        <f aca="true" t="shared" si="25" ref="C133:C134">D133+E133</f>
        <v>17</v>
      </c>
      <c r="D133" s="39">
        <v>16</v>
      </c>
      <c r="E133" s="39">
        <v>1</v>
      </c>
      <c r="F133" s="39">
        <v>2</v>
      </c>
      <c r="G133" s="29" t="s">
        <v>326</v>
      </c>
    </row>
    <row r="134" spans="1:7" s="19" customFormat="1" ht="31.2">
      <c r="A134" s="36"/>
      <c r="B134" s="37" t="s">
        <v>333</v>
      </c>
      <c r="C134" s="38">
        <f t="shared" si="25"/>
        <v>17</v>
      </c>
      <c r="D134" s="39">
        <v>16</v>
      </c>
      <c r="E134" s="39">
        <v>1</v>
      </c>
      <c r="F134" s="39">
        <v>2</v>
      </c>
      <c r="G134" s="29" t="s">
        <v>326</v>
      </c>
    </row>
    <row r="135" spans="1:7" s="19" customFormat="1" ht="15">
      <c r="A135" s="33" t="s">
        <v>418</v>
      </c>
      <c r="B135" s="44" t="s">
        <v>417</v>
      </c>
      <c r="C135" s="35"/>
      <c r="D135" s="35"/>
      <c r="E135" s="35"/>
      <c r="F135" s="35"/>
      <c r="G135" s="35"/>
    </row>
    <row r="136" spans="1:7" s="19" customFormat="1" ht="31.2">
      <c r="A136" s="36" t="s">
        <v>420</v>
      </c>
      <c r="B136" s="37" t="s">
        <v>419</v>
      </c>
      <c r="C136" s="38">
        <f>C137/C138</f>
        <v>166.1714617768595</v>
      </c>
      <c r="D136" s="29" t="s">
        <v>325</v>
      </c>
      <c r="E136" s="29" t="s">
        <v>325</v>
      </c>
      <c r="F136" s="38">
        <f aca="true" t="shared" si="26" ref="F136">F137/F138</f>
        <v>168.59444444444443</v>
      </c>
      <c r="G136" s="29" t="s">
        <v>326</v>
      </c>
    </row>
    <row r="137" spans="1:7" s="19" customFormat="1" ht="31.2">
      <c r="A137" s="36"/>
      <c r="B137" s="37" t="s">
        <v>421</v>
      </c>
      <c r="C137" s="39">
        <v>643415.9</v>
      </c>
      <c r="D137" s="29" t="s">
        <v>325</v>
      </c>
      <c r="E137" s="29" t="s">
        <v>325</v>
      </c>
      <c r="F137" s="39">
        <v>24277.6</v>
      </c>
      <c r="G137" s="29" t="s">
        <v>326</v>
      </c>
    </row>
    <row r="138" spans="1:7" s="19" customFormat="1" ht="31.2">
      <c r="A138" s="36"/>
      <c r="B138" s="37" t="s">
        <v>422</v>
      </c>
      <c r="C138" s="39">
        <v>3872</v>
      </c>
      <c r="D138" s="29" t="s">
        <v>325</v>
      </c>
      <c r="E138" s="29" t="s">
        <v>325</v>
      </c>
      <c r="F138" s="39">
        <v>144</v>
      </c>
      <c r="G138" s="29" t="s">
        <v>326</v>
      </c>
    </row>
    <row r="139" spans="1:7" s="19" customFormat="1" ht="31.2">
      <c r="A139" s="36" t="s">
        <v>424</v>
      </c>
      <c r="B139" s="37" t="s">
        <v>423</v>
      </c>
      <c r="C139" s="38">
        <f>(C140/C141)*100</f>
        <v>8.093653498176993</v>
      </c>
      <c r="D139" s="29" t="s">
        <v>325</v>
      </c>
      <c r="E139" s="29" t="s">
        <v>325</v>
      </c>
      <c r="F139" s="38">
        <f>(F140/F141)*100</f>
        <v>0</v>
      </c>
      <c r="G139" s="29"/>
    </row>
    <row r="140" spans="1:7" s="19" customFormat="1" ht="31.2">
      <c r="A140" s="36"/>
      <c r="B140" s="37" t="s">
        <v>425</v>
      </c>
      <c r="C140" s="39">
        <v>43982.2</v>
      </c>
      <c r="D140" s="29" t="s">
        <v>325</v>
      </c>
      <c r="E140" s="29" t="s">
        <v>325</v>
      </c>
      <c r="F140" s="39">
        <v>0</v>
      </c>
      <c r="G140" s="29" t="s">
        <v>326</v>
      </c>
    </row>
    <row r="141" spans="1:7" s="19" customFormat="1" ht="31.2">
      <c r="A141" s="36"/>
      <c r="B141" s="37" t="s">
        <v>426</v>
      </c>
      <c r="C141" s="39">
        <v>543415.9</v>
      </c>
      <c r="D141" s="29" t="s">
        <v>325</v>
      </c>
      <c r="E141" s="29" t="s">
        <v>325</v>
      </c>
      <c r="F141" s="39">
        <v>24277.6</v>
      </c>
      <c r="G141" s="29" t="s">
        <v>326</v>
      </c>
    </row>
    <row r="142" spans="1:7" ht="31.2">
      <c r="A142" s="33" t="s">
        <v>22</v>
      </c>
      <c r="B142" s="44" t="s">
        <v>90</v>
      </c>
      <c r="C142" s="35"/>
      <c r="D142" s="35"/>
      <c r="E142" s="35"/>
      <c r="F142" s="35"/>
      <c r="G142" s="35"/>
    </row>
    <row r="143" spans="1:7" ht="31.2">
      <c r="A143" s="36" t="s">
        <v>23</v>
      </c>
      <c r="B143" s="37" t="s">
        <v>91</v>
      </c>
      <c r="C143" s="38">
        <f>(C144/C145)*100</f>
        <v>0</v>
      </c>
      <c r="D143" s="38">
        <f aca="true" t="shared" si="27" ref="D143:F143">(D144/D145)*100</f>
        <v>0</v>
      </c>
      <c r="E143" s="38">
        <f t="shared" si="27"/>
        <v>0</v>
      </c>
      <c r="F143" s="38">
        <f t="shared" si="27"/>
        <v>0</v>
      </c>
      <c r="G143" s="29"/>
    </row>
    <row r="144" spans="1:7" ht="31.2">
      <c r="A144" s="36"/>
      <c r="B144" s="37" t="s">
        <v>92</v>
      </c>
      <c r="C144" s="38">
        <f aca="true" t="shared" si="28" ref="C144:C148">D144+E144</f>
        <v>0</v>
      </c>
      <c r="D144" s="39">
        <v>0</v>
      </c>
      <c r="E144" s="39">
        <v>0</v>
      </c>
      <c r="F144" s="39">
        <v>0</v>
      </c>
      <c r="G144" s="29" t="s">
        <v>326</v>
      </c>
    </row>
    <row r="145" spans="1:7" ht="31.2">
      <c r="A145" s="36"/>
      <c r="B145" s="37" t="s">
        <v>83</v>
      </c>
      <c r="C145" s="38">
        <f t="shared" si="28"/>
        <v>17</v>
      </c>
      <c r="D145" s="39">
        <v>16</v>
      </c>
      <c r="E145" s="39">
        <v>1</v>
      </c>
      <c r="F145" s="39">
        <v>2</v>
      </c>
      <c r="G145" s="29" t="s">
        <v>326</v>
      </c>
    </row>
    <row r="146" spans="1:7" ht="31.2">
      <c r="A146" s="36" t="s">
        <v>24</v>
      </c>
      <c r="B146" s="37" t="s">
        <v>93</v>
      </c>
      <c r="C146" s="38">
        <f>(C147/C148)*100</f>
        <v>0</v>
      </c>
      <c r="D146" s="38">
        <f aca="true" t="shared" si="29" ref="D146:F146">(D147/D148)*100</f>
        <v>0</v>
      </c>
      <c r="E146" s="38">
        <f t="shared" si="29"/>
        <v>0</v>
      </c>
      <c r="F146" s="38">
        <f t="shared" si="29"/>
        <v>0</v>
      </c>
      <c r="G146" s="29"/>
    </row>
    <row r="147" spans="1:7" ht="31.2">
      <c r="A147" s="36"/>
      <c r="B147" s="37" t="s">
        <v>94</v>
      </c>
      <c r="C147" s="38">
        <f t="shared" si="28"/>
        <v>0</v>
      </c>
      <c r="D147" s="39">
        <v>0</v>
      </c>
      <c r="E147" s="39">
        <v>0</v>
      </c>
      <c r="F147" s="39">
        <v>0</v>
      </c>
      <c r="G147" s="29" t="s">
        <v>326</v>
      </c>
    </row>
    <row r="148" spans="1:7" ht="15">
      <c r="A148" s="2"/>
      <c r="B148" s="3" t="s">
        <v>84</v>
      </c>
      <c r="C148" s="14">
        <f t="shared" si="28"/>
        <v>17</v>
      </c>
      <c r="D148" s="16">
        <v>16</v>
      </c>
      <c r="E148" s="16">
        <v>1</v>
      </c>
      <c r="F148" s="16">
        <v>2</v>
      </c>
      <c r="G148" s="4" t="s">
        <v>326</v>
      </c>
    </row>
  </sheetData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="85" zoomScaleNormal="85" workbookViewId="0" topLeftCell="A1">
      <pane xSplit="1" ySplit="1" topLeftCell="B38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ColWidth="9.140625" defaultRowHeight="15"/>
  <cols>
    <col min="1" max="1" width="11.140625" style="5" customWidth="1"/>
    <col min="2" max="2" width="106.7109375" style="7" customWidth="1"/>
    <col min="3" max="3" width="20.00390625" style="9" customWidth="1"/>
    <col min="4" max="4" width="15.421875" style="9" customWidth="1"/>
    <col min="5" max="5" width="14.28125" style="9" customWidth="1"/>
    <col min="6" max="6" width="23.57421875" style="9" customWidth="1"/>
    <col min="7" max="16384" width="9.140625" style="1" customWidth="1"/>
  </cols>
  <sheetData>
    <row r="1" spans="1:6" ht="31.2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8</v>
      </c>
    </row>
    <row r="2" spans="1:6" ht="31.2">
      <c r="A2" s="30" t="s">
        <v>25</v>
      </c>
      <c r="B2" s="31" t="s">
        <v>95</v>
      </c>
      <c r="C2" s="32"/>
      <c r="D2" s="32"/>
      <c r="E2" s="32"/>
      <c r="F2" s="32"/>
    </row>
    <row r="3" spans="1:6" ht="46.8">
      <c r="A3" s="33" t="s">
        <v>26</v>
      </c>
      <c r="B3" s="34" t="s">
        <v>96</v>
      </c>
      <c r="C3" s="35"/>
      <c r="D3" s="35"/>
      <c r="E3" s="35"/>
      <c r="F3" s="35"/>
    </row>
    <row r="4" spans="1:6" ht="46.8">
      <c r="A4" s="36" t="s">
        <v>27</v>
      </c>
      <c r="B4" s="37" t="s">
        <v>97</v>
      </c>
      <c r="C4" s="38">
        <f>((C5+C6+C7+C8)/C9)*100</f>
        <v>88.6145580145836</v>
      </c>
      <c r="D4" s="29" t="s">
        <v>325</v>
      </c>
      <c r="E4" s="29" t="s">
        <v>325</v>
      </c>
      <c r="F4" s="29"/>
    </row>
    <row r="5" spans="1:6" ht="46.8">
      <c r="A5" s="36"/>
      <c r="B5" s="37" t="s">
        <v>98</v>
      </c>
      <c r="C5" s="39">
        <v>6832</v>
      </c>
      <c r="D5" s="29" t="s">
        <v>325</v>
      </c>
      <c r="E5" s="29" t="s">
        <v>325</v>
      </c>
      <c r="F5" s="29" t="s">
        <v>334</v>
      </c>
    </row>
    <row r="6" spans="1:6" ht="15">
      <c r="A6" s="36"/>
      <c r="B6" s="37" t="s">
        <v>99</v>
      </c>
      <c r="C6" s="39">
        <v>95</v>
      </c>
      <c r="D6" s="29" t="s">
        <v>325</v>
      </c>
      <c r="E6" s="29" t="s">
        <v>325</v>
      </c>
      <c r="F6" s="29" t="s">
        <v>335</v>
      </c>
    </row>
    <row r="7" spans="1:6" ht="31.2">
      <c r="A7" s="36"/>
      <c r="B7" s="37" t="s">
        <v>100</v>
      </c>
      <c r="C7" s="39">
        <v>0</v>
      </c>
      <c r="D7" s="29" t="s">
        <v>325</v>
      </c>
      <c r="E7" s="29" t="s">
        <v>325</v>
      </c>
      <c r="F7" s="29" t="s">
        <v>336</v>
      </c>
    </row>
    <row r="8" spans="1:6" ht="46.8">
      <c r="A8" s="36"/>
      <c r="B8" s="37" t="s">
        <v>101</v>
      </c>
      <c r="C8" s="39">
        <v>0</v>
      </c>
      <c r="D8" s="29" t="s">
        <v>325</v>
      </c>
      <c r="E8" s="29" t="s">
        <v>325</v>
      </c>
      <c r="F8" s="29" t="s">
        <v>337</v>
      </c>
    </row>
    <row r="9" spans="1:6" ht="31.2">
      <c r="A9" s="36"/>
      <c r="B9" s="37" t="s">
        <v>102</v>
      </c>
      <c r="C9" s="39">
        <v>7817</v>
      </c>
      <c r="D9" s="29" t="s">
        <v>325</v>
      </c>
      <c r="E9" s="29" t="s">
        <v>325</v>
      </c>
      <c r="F9" s="29" t="s">
        <v>478</v>
      </c>
    </row>
    <row r="10" spans="1:6" ht="46.8">
      <c r="A10" s="36" t="s">
        <v>28</v>
      </c>
      <c r="B10" s="37" t="s">
        <v>103</v>
      </c>
      <c r="C10" s="38">
        <f>(C11/C12)*100</f>
        <v>45.08196721311475</v>
      </c>
      <c r="D10" s="38">
        <f>(C11/C12)*100</f>
        <v>45.08196721311475</v>
      </c>
      <c r="E10" s="38">
        <f>(D11/D12)*100</f>
        <v>45.11289823693164</v>
      </c>
      <c r="F10" s="29"/>
    </row>
    <row r="11" spans="1:6" ht="78">
      <c r="A11" s="36"/>
      <c r="B11" s="37" t="s">
        <v>104</v>
      </c>
      <c r="C11" s="38">
        <f>D11+E11</f>
        <v>3080</v>
      </c>
      <c r="D11" s="39">
        <v>2917</v>
      </c>
      <c r="E11" s="39">
        <v>163</v>
      </c>
      <c r="F11" s="29" t="s">
        <v>479</v>
      </c>
    </row>
    <row r="12" spans="1:6" ht="46.8">
      <c r="A12" s="36"/>
      <c r="B12" s="37" t="s">
        <v>105</v>
      </c>
      <c r="C12" s="38">
        <f>D12+E12</f>
        <v>6832</v>
      </c>
      <c r="D12" s="39">
        <v>6466</v>
      </c>
      <c r="E12" s="39">
        <v>366</v>
      </c>
      <c r="F12" s="29" t="s">
        <v>334</v>
      </c>
    </row>
    <row r="13" spans="1:6" ht="46.8">
      <c r="A13" s="33" t="s">
        <v>29</v>
      </c>
      <c r="B13" s="34" t="s">
        <v>106</v>
      </c>
      <c r="C13" s="35"/>
      <c r="D13" s="35"/>
      <c r="E13" s="35"/>
      <c r="F13" s="35"/>
    </row>
    <row r="14" spans="1:6" ht="31.2">
      <c r="A14" s="36" t="s">
        <v>30</v>
      </c>
      <c r="B14" s="37" t="s">
        <v>107</v>
      </c>
      <c r="C14" s="38">
        <f>((C15+C16)/C17)*100</f>
        <v>20.28688524590164</v>
      </c>
      <c r="D14" s="38">
        <f aca="true" t="shared" si="0" ref="D14:E14">((D15+D16)/D17)*100</f>
        <v>20.47633776678008</v>
      </c>
      <c r="E14" s="38">
        <f t="shared" si="0"/>
        <v>16.939890710382514</v>
      </c>
      <c r="F14" s="29"/>
    </row>
    <row r="15" spans="1:6" ht="62.4">
      <c r="A15" s="36"/>
      <c r="B15" s="37" t="s">
        <v>108</v>
      </c>
      <c r="C15" s="38">
        <f aca="true" t="shared" si="1" ref="C15:C20">D15+E15</f>
        <v>1386</v>
      </c>
      <c r="D15" s="39">
        <v>1324</v>
      </c>
      <c r="E15" s="39">
        <v>62</v>
      </c>
      <c r="F15" s="29" t="s">
        <v>334</v>
      </c>
    </row>
    <row r="16" spans="1:6" ht="62.4">
      <c r="A16" s="36"/>
      <c r="B16" s="37" t="s">
        <v>109</v>
      </c>
      <c r="C16" s="38">
        <f t="shared" si="1"/>
        <v>0</v>
      </c>
      <c r="D16" s="39">
        <v>0</v>
      </c>
      <c r="E16" s="39">
        <v>0</v>
      </c>
      <c r="F16" s="29" t="s">
        <v>334</v>
      </c>
    </row>
    <row r="17" spans="1:6" ht="62.4">
      <c r="A17" s="36"/>
      <c r="B17" s="37" t="s">
        <v>110</v>
      </c>
      <c r="C17" s="38">
        <f t="shared" si="1"/>
        <v>6832</v>
      </c>
      <c r="D17" s="39">
        <v>6466</v>
      </c>
      <c r="E17" s="39">
        <v>366</v>
      </c>
      <c r="F17" s="29" t="s">
        <v>334</v>
      </c>
    </row>
    <row r="18" spans="1:6" ht="31.2">
      <c r="A18" s="36" t="s">
        <v>31</v>
      </c>
      <c r="B18" s="37" t="s">
        <v>111</v>
      </c>
      <c r="C18" s="38">
        <f>(C19/C20)*100</f>
        <v>10.875292740046838</v>
      </c>
      <c r="D18" s="38">
        <f aca="true" t="shared" si="2" ref="D18:E18">(D19/D20)*100</f>
        <v>11.490875347974018</v>
      </c>
      <c r="E18" s="38">
        <f t="shared" si="2"/>
        <v>0</v>
      </c>
      <c r="F18" s="29"/>
    </row>
    <row r="19" spans="1:6" ht="62.4">
      <c r="A19" s="36"/>
      <c r="B19" s="37" t="s">
        <v>112</v>
      </c>
      <c r="C19" s="38">
        <f t="shared" si="1"/>
        <v>743</v>
      </c>
      <c r="D19" s="39">
        <v>743</v>
      </c>
      <c r="E19" s="39">
        <v>0</v>
      </c>
      <c r="F19" s="29" t="s">
        <v>338</v>
      </c>
    </row>
    <row r="20" spans="1:6" ht="62.4">
      <c r="A20" s="36"/>
      <c r="B20" s="37" t="s">
        <v>113</v>
      </c>
      <c r="C20" s="38">
        <f t="shared" si="1"/>
        <v>6832</v>
      </c>
      <c r="D20" s="39">
        <v>6466</v>
      </c>
      <c r="E20" s="39">
        <v>366</v>
      </c>
      <c r="F20" s="29" t="s">
        <v>334</v>
      </c>
    </row>
    <row r="21" spans="1:6" ht="46.8">
      <c r="A21" s="33" t="s">
        <v>32</v>
      </c>
      <c r="B21" s="34" t="s">
        <v>114</v>
      </c>
      <c r="C21" s="35"/>
      <c r="D21" s="35"/>
      <c r="E21" s="35"/>
      <c r="F21" s="35"/>
    </row>
    <row r="22" spans="1:6" ht="15">
      <c r="A22" s="36" t="s">
        <v>33</v>
      </c>
      <c r="B22" s="37" t="s">
        <v>115</v>
      </c>
      <c r="C22" s="38">
        <f>C23/C24</f>
        <v>14.598290598290598</v>
      </c>
      <c r="D22" s="38">
        <f aca="true" t="shared" si="3" ref="D22:E22">D23/D24</f>
        <v>15.002320185614849</v>
      </c>
      <c r="E22" s="38">
        <f t="shared" si="3"/>
        <v>9.891891891891891</v>
      </c>
      <c r="F22" s="29"/>
    </row>
    <row r="23" spans="1:6" ht="46.8">
      <c r="A23" s="36"/>
      <c r="B23" s="37" t="s">
        <v>116</v>
      </c>
      <c r="C23" s="38">
        <f>D23+E23</f>
        <v>6832</v>
      </c>
      <c r="D23" s="39">
        <v>6466</v>
      </c>
      <c r="E23" s="39">
        <v>366</v>
      </c>
      <c r="F23" s="29" t="s">
        <v>334</v>
      </c>
    </row>
    <row r="24" spans="1:6" ht="46.8">
      <c r="A24" s="36"/>
      <c r="B24" s="37" t="s">
        <v>117</v>
      </c>
      <c r="C24" s="38">
        <f>D24+E24</f>
        <v>468</v>
      </c>
      <c r="D24" s="39">
        <v>431</v>
      </c>
      <c r="E24" s="39">
        <v>37</v>
      </c>
      <c r="F24" s="29" t="s">
        <v>342</v>
      </c>
    </row>
    <row r="25" spans="1:6" ht="31.2">
      <c r="A25" s="36" t="s">
        <v>34</v>
      </c>
      <c r="B25" s="37" t="s">
        <v>118</v>
      </c>
      <c r="C25" s="38">
        <f>(C26/C27)*100</f>
        <v>18.51851851851852</v>
      </c>
      <c r="D25" s="38">
        <f aca="true" t="shared" si="4" ref="D25:E25">(D26/D27)*100</f>
        <v>19.143576826196472</v>
      </c>
      <c r="E25" s="38">
        <f t="shared" si="4"/>
        <v>11.428571428571429</v>
      </c>
      <c r="F25" s="29"/>
    </row>
    <row r="26" spans="1:6" ht="46.8">
      <c r="A26" s="36"/>
      <c r="B26" s="37" t="s">
        <v>119</v>
      </c>
      <c r="C26" s="38">
        <f aca="true" t="shared" si="5" ref="C26:C27">D26+E26</f>
        <v>80</v>
      </c>
      <c r="D26" s="39">
        <v>76</v>
      </c>
      <c r="E26" s="39">
        <v>4</v>
      </c>
      <c r="F26" s="29" t="s">
        <v>342</v>
      </c>
    </row>
    <row r="27" spans="1:6" ht="46.8">
      <c r="A27" s="36"/>
      <c r="B27" s="37" t="s">
        <v>120</v>
      </c>
      <c r="C27" s="38">
        <f t="shared" si="5"/>
        <v>432</v>
      </c>
      <c r="D27" s="39">
        <v>397</v>
      </c>
      <c r="E27" s="39">
        <v>35</v>
      </c>
      <c r="F27" s="29" t="s">
        <v>342</v>
      </c>
    </row>
    <row r="28" spans="1:6" ht="46.8">
      <c r="A28" s="36" t="s">
        <v>35</v>
      </c>
      <c r="B28" s="37" t="s">
        <v>341</v>
      </c>
      <c r="C28" s="29" t="s">
        <v>325</v>
      </c>
      <c r="D28" s="29" t="s">
        <v>325</v>
      </c>
      <c r="E28" s="29" t="s">
        <v>325</v>
      </c>
      <c r="F28" s="29"/>
    </row>
    <row r="29" spans="1:6" ht="15">
      <c r="A29" s="36"/>
      <c r="B29" s="37" t="s">
        <v>339</v>
      </c>
      <c r="C29" s="38" t="e">
        <f>(C30/C37)*100</f>
        <v>#DIV/0!</v>
      </c>
      <c r="D29" s="29" t="s">
        <v>325</v>
      </c>
      <c r="E29" s="29" t="s">
        <v>325</v>
      </c>
      <c r="F29" s="29"/>
    </row>
    <row r="30" spans="1:6" ht="15" hidden="1">
      <c r="A30" s="36"/>
      <c r="B30" s="37"/>
      <c r="C30" s="40">
        <f>((C31/C32)/12)*1000</f>
        <v>43937.911522633745</v>
      </c>
      <c r="D30" s="40" t="e">
        <f aca="true" t="shared" si="6" ref="D30:E30">((D31/D32)/12)*1000</f>
        <v>#VALUE!</v>
      </c>
      <c r="E30" s="40" t="e">
        <f t="shared" si="6"/>
        <v>#VALUE!</v>
      </c>
      <c r="F30" s="29"/>
    </row>
    <row r="31" spans="1:6" ht="62.4">
      <c r="A31" s="36"/>
      <c r="B31" s="37" t="s">
        <v>121</v>
      </c>
      <c r="C31" s="39">
        <v>256245.9</v>
      </c>
      <c r="D31" s="29" t="s">
        <v>325</v>
      </c>
      <c r="E31" s="29" t="s">
        <v>325</v>
      </c>
      <c r="F31" s="29" t="s">
        <v>331</v>
      </c>
    </row>
    <row r="32" spans="1:6" ht="46.8">
      <c r="A32" s="36"/>
      <c r="B32" s="37" t="s">
        <v>75</v>
      </c>
      <c r="C32" s="39">
        <v>486</v>
      </c>
      <c r="D32" s="29" t="s">
        <v>325</v>
      </c>
      <c r="E32" s="29" t="s">
        <v>325</v>
      </c>
      <c r="F32" s="29" t="s">
        <v>331</v>
      </c>
    </row>
    <row r="33" spans="1:6" ht="15.75">
      <c r="A33" s="36"/>
      <c r="B33" s="37" t="s">
        <v>340</v>
      </c>
      <c r="C33" s="38" t="e">
        <f>(C34/C37)*100</f>
        <v>#DIV/0!</v>
      </c>
      <c r="D33" s="29" t="s">
        <v>325</v>
      </c>
      <c r="E33" s="29" t="s">
        <v>325</v>
      </c>
      <c r="F33" s="29"/>
    </row>
    <row r="34" spans="1:6" ht="15" hidden="1">
      <c r="A34" s="36"/>
      <c r="B34" s="37"/>
      <c r="C34" s="38">
        <f>((C35/C36)/12)*1000</f>
        <v>44843.36773700306</v>
      </c>
      <c r="D34" s="40" t="e">
        <f aca="true" t="shared" si="7" ref="D34:E34">((D35/D36)/12)*1000</f>
        <v>#VALUE!</v>
      </c>
      <c r="E34" s="40" t="e">
        <f t="shared" si="7"/>
        <v>#VALUE!</v>
      </c>
      <c r="F34" s="29"/>
    </row>
    <row r="35" spans="1:6" ht="46.8">
      <c r="A35" s="36"/>
      <c r="B35" s="37" t="s">
        <v>122</v>
      </c>
      <c r="C35" s="39">
        <v>234620.5</v>
      </c>
      <c r="D35" s="29" t="s">
        <v>325</v>
      </c>
      <c r="E35" s="29" t="s">
        <v>325</v>
      </c>
      <c r="F35" s="29" t="s">
        <v>331</v>
      </c>
    </row>
    <row r="36" spans="1:6" ht="46.8">
      <c r="A36" s="36"/>
      <c r="B36" s="37" t="s">
        <v>123</v>
      </c>
      <c r="C36" s="39">
        <v>436</v>
      </c>
      <c r="D36" s="29" t="s">
        <v>325</v>
      </c>
      <c r="E36" s="29" t="s">
        <v>325</v>
      </c>
      <c r="F36" s="29" t="s">
        <v>331</v>
      </c>
    </row>
    <row r="37" spans="1:6" ht="46.8">
      <c r="A37" s="36"/>
      <c r="B37" s="37" t="s">
        <v>124</v>
      </c>
      <c r="C37" s="39"/>
      <c r="D37" s="29" t="s">
        <v>325</v>
      </c>
      <c r="E37" s="29" t="s">
        <v>325</v>
      </c>
      <c r="F37" s="29" t="s">
        <v>343</v>
      </c>
    </row>
    <row r="38" spans="1:6" ht="46.8">
      <c r="A38" s="33" t="s">
        <v>36</v>
      </c>
      <c r="B38" s="34" t="s">
        <v>125</v>
      </c>
      <c r="C38" s="35"/>
      <c r="D38" s="35"/>
      <c r="E38" s="35"/>
      <c r="F38" s="35"/>
    </row>
    <row r="39" spans="1:6" ht="15">
      <c r="A39" s="36" t="s">
        <v>37</v>
      </c>
      <c r="B39" s="37" t="s">
        <v>126</v>
      </c>
      <c r="C39" s="38">
        <f>(C40+C41)/((C42-C43-C44)+(C45+0.1*C46))</f>
        <v>11.270691068014203</v>
      </c>
      <c r="D39" s="38">
        <f aca="true" t="shared" si="8" ref="D39:E39">(D40+D41)/((D42-D43-D44)+(D45+0.1*D46))</f>
        <v>10.913734939759037</v>
      </c>
      <c r="E39" s="38">
        <f t="shared" si="8"/>
        <v>17.361842105263158</v>
      </c>
      <c r="F39" s="29"/>
    </row>
    <row r="40" spans="1:6" ht="31.2">
      <c r="A40" s="36"/>
      <c r="B40" s="37" t="s">
        <v>127</v>
      </c>
      <c r="C40" s="38">
        <f aca="true" t="shared" si="9" ref="C40:C46">D40+E40</f>
        <v>60400</v>
      </c>
      <c r="D40" s="39">
        <v>55122</v>
      </c>
      <c r="E40" s="39">
        <v>5278</v>
      </c>
      <c r="F40" s="29" t="s">
        <v>344</v>
      </c>
    </row>
    <row r="41" spans="1:6" ht="15">
      <c r="A41" s="36"/>
      <c r="B41" s="37" t="s">
        <v>128</v>
      </c>
      <c r="C41" s="38">
        <f t="shared" si="9"/>
        <v>1493</v>
      </c>
      <c r="D41" s="39">
        <v>1493</v>
      </c>
      <c r="E41" s="39"/>
      <c r="F41" s="29" t="s">
        <v>335</v>
      </c>
    </row>
    <row r="42" spans="1:6" ht="62.4">
      <c r="A42" s="36"/>
      <c r="B42" s="37" t="s">
        <v>113</v>
      </c>
      <c r="C42" s="38">
        <f t="shared" si="9"/>
        <v>6832</v>
      </c>
      <c r="D42" s="39">
        <v>6466</v>
      </c>
      <c r="E42" s="39">
        <v>366</v>
      </c>
      <c r="F42" s="29" t="s">
        <v>334</v>
      </c>
    </row>
    <row r="43" spans="1:6" ht="62.4">
      <c r="A43" s="36"/>
      <c r="B43" s="37" t="s">
        <v>129</v>
      </c>
      <c r="C43" s="38">
        <f t="shared" si="9"/>
        <v>1386</v>
      </c>
      <c r="D43" s="39">
        <v>1324</v>
      </c>
      <c r="E43" s="39">
        <v>62</v>
      </c>
      <c r="F43" s="29" t="s">
        <v>334</v>
      </c>
    </row>
    <row r="44" spans="1:6" ht="62.4">
      <c r="A44" s="36"/>
      <c r="B44" s="37" t="s">
        <v>130</v>
      </c>
      <c r="C44" s="38">
        <f t="shared" si="9"/>
        <v>0</v>
      </c>
      <c r="D44" s="39">
        <v>0</v>
      </c>
      <c r="E44" s="39">
        <v>0</v>
      </c>
      <c r="F44" s="29" t="s">
        <v>334</v>
      </c>
    </row>
    <row r="45" spans="1:6" ht="31.2">
      <c r="A45" s="36"/>
      <c r="B45" s="37" t="s">
        <v>131</v>
      </c>
      <c r="C45" s="38">
        <f t="shared" si="9"/>
        <v>40</v>
      </c>
      <c r="D45" s="39">
        <v>40</v>
      </c>
      <c r="E45" s="39">
        <v>0</v>
      </c>
      <c r="F45" s="29" t="s">
        <v>335</v>
      </c>
    </row>
    <row r="46" spans="1:6" ht="31.2">
      <c r="A46" s="36"/>
      <c r="B46" s="37" t="s">
        <v>132</v>
      </c>
      <c r="C46" s="38">
        <f t="shared" si="9"/>
        <v>55</v>
      </c>
      <c r="D46" s="39">
        <v>55</v>
      </c>
      <c r="E46" s="39">
        <v>0</v>
      </c>
      <c r="F46" s="29" t="s">
        <v>335</v>
      </c>
    </row>
    <row r="47" spans="1:6" ht="31.2">
      <c r="A47" s="36" t="s">
        <v>38</v>
      </c>
      <c r="B47" s="37" t="s">
        <v>133</v>
      </c>
      <c r="C47" s="29" t="s">
        <v>325</v>
      </c>
      <c r="D47" s="29" t="s">
        <v>325</v>
      </c>
      <c r="E47" s="29" t="s">
        <v>325</v>
      </c>
      <c r="F47" s="29"/>
    </row>
    <row r="48" spans="1:6" ht="15">
      <c r="A48" s="36"/>
      <c r="B48" s="37" t="s">
        <v>135</v>
      </c>
      <c r="C48" s="29"/>
      <c r="D48" s="29"/>
      <c r="E48" s="29"/>
      <c r="F48" s="29"/>
    </row>
    <row r="49" spans="1:6" ht="15">
      <c r="A49" s="36"/>
      <c r="B49" s="41" t="s">
        <v>134</v>
      </c>
      <c r="C49" s="38">
        <f>(C53+C57)/(C60+C61)*100</f>
        <v>100</v>
      </c>
      <c r="D49" s="38">
        <f aca="true" t="shared" si="10" ref="D49:E50">(D53+D57)/(D60+D61)*100</f>
        <v>100</v>
      </c>
      <c r="E49" s="38">
        <f t="shared" si="10"/>
        <v>100</v>
      </c>
      <c r="F49" s="29"/>
    </row>
    <row r="50" spans="1:6" ht="15">
      <c r="A50" s="36"/>
      <c r="B50" s="41" t="s">
        <v>78</v>
      </c>
      <c r="C50" s="38">
        <f>(C54+C58)/(C61+C60)*100</f>
        <v>100</v>
      </c>
      <c r="D50" s="38" t="e">
        <f t="shared" si="10"/>
        <v>#VALUE!</v>
      </c>
      <c r="E50" s="38" t="e">
        <f t="shared" si="10"/>
        <v>#VALUE!</v>
      </c>
      <c r="F50" s="29"/>
    </row>
    <row r="51" spans="1:6" ht="15">
      <c r="A51" s="36"/>
      <c r="B51" s="41" t="s">
        <v>79</v>
      </c>
      <c r="C51" s="38">
        <f>(C55+C59)/(C60+C61)*100</f>
        <v>100</v>
      </c>
      <c r="D51" s="38" t="e">
        <f aca="true" t="shared" si="11" ref="D51:E51">(D55+D59)/(D62+D64)*100</f>
        <v>#VALUE!</v>
      </c>
      <c r="E51" s="38" t="e">
        <f t="shared" si="11"/>
        <v>#VALUE!</v>
      </c>
      <c r="F51" s="29"/>
    </row>
    <row r="52" spans="1:6" ht="31.2">
      <c r="A52" s="36"/>
      <c r="B52" s="42" t="s">
        <v>136</v>
      </c>
      <c r="C52" s="29"/>
      <c r="D52" s="29"/>
      <c r="E52" s="29"/>
      <c r="F52" s="29"/>
    </row>
    <row r="53" spans="1:6" ht="15">
      <c r="A53" s="36"/>
      <c r="B53" s="41" t="s">
        <v>134</v>
      </c>
      <c r="C53" s="38">
        <f>D53+E53</f>
        <v>14</v>
      </c>
      <c r="D53" s="39">
        <v>12</v>
      </c>
      <c r="E53" s="39">
        <v>2</v>
      </c>
      <c r="F53" s="29" t="s">
        <v>344</v>
      </c>
    </row>
    <row r="54" spans="1:6" ht="15">
      <c r="A54" s="36"/>
      <c r="B54" s="41" t="s">
        <v>78</v>
      </c>
      <c r="C54" s="38">
        <f aca="true" t="shared" si="12" ref="C54:C55">D54+E54</f>
        <v>14</v>
      </c>
      <c r="D54" s="39">
        <v>12</v>
      </c>
      <c r="E54" s="39">
        <v>2</v>
      </c>
      <c r="F54" s="29" t="s">
        <v>344</v>
      </c>
    </row>
    <row r="55" spans="1:6" ht="15">
      <c r="A55" s="36"/>
      <c r="B55" s="41" t="s">
        <v>79</v>
      </c>
      <c r="C55" s="38">
        <f t="shared" si="12"/>
        <v>14</v>
      </c>
      <c r="D55" s="39">
        <v>12</v>
      </c>
      <c r="E55" s="39">
        <v>2</v>
      </c>
      <c r="F55" s="29" t="s">
        <v>344</v>
      </c>
    </row>
    <row r="56" spans="1:6" ht="15">
      <c r="A56" s="36"/>
      <c r="B56" s="42" t="s">
        <v>137</v>
      </c>
      <c r="C56" s="29"/>
      <c r="D56" s="29"/>
      <c r="E56" s="29"/>
      <c r="F56" s="29"/>
    </row>
    <row r="57" spans="1:6" ht="15">
      <c r="A57" s="36"/>
      <c r="B57" s="41" t="s">
        <v>134</v>
      </c>
      <c r="C57" s="38">
        <f>D57+E57</f>
        <v>1</v>
      </c>
      <c r="D57" s="39">
        <v>1</v>
      </c>
      <c r="E57" s="39">
        <v>0</v>
      </c>
      <c r="F57" s="29" t="s">
        <v>335</v>
      </c>
    </row>
    <row r="58" spans="1:6" ht="15">
      <c r="A58" s="36"/>
      <c r="B58" s="41" t="s">
        <v>78</v>
      </c>
      <c r="C58" s="38">
        <f aca="true" t="shared" si="13" ref="C58:C61">D58+E58</f>
        <v>1</v>
      </c>
      <c r="D58" s="39">
        <v>1</v>
      </c>
      <c r="E58" s="39">
        <v>0</v>
      </c>
      <c r="F58" s="29" t="s">
        <v>335</v>
      </c>
    </row>
    <row r="59" spans="1:6" ht="15">
      <c r="A59" s="36"/>
      <c r="B59" s="41" t="s">
        <v>79</v>
      </c>
      <c r="C59" s="38">
        <f t="shared" si="13"/>
        <v>1</v>
      </c>
      <c r="D59" s="39">
        <v>1</v>
      </c>
      <c r="E59" s="39">
        <v>0</v>
      </c>
      <c r="F59" s="29" t="s">
        <v>335</v>
      </c>
    </row>
    <row r="60" spans="1:6" ht="31.2">
      <c r="A60" s="36"/>
      <c r="B60" s="37" t="s">
        <v>138</v>
      </c>
      <c r="C60" s="38">
        <f t="shared" si="13"/>
        <v>14</v>
      </c>
      <c r="D60" s="39">
        <v>12</v>
      </c>
      <c r="E60" s="39">
        <v>2</v>
      </c>
      <c r="F60" s="29" t="s">
        <v>344</v>
      </c>
    </row>
    <row r="61" spans="1:6" ht="15">
      <c r="A61" s="36"/>
      <c r="B61" s="37" t="s">
        <v>139</v>
      </c>
      <c r="C61" s="38">
        <f t="shared" si="13"/>
        <v>1</v>
      </c>
      <c r="D61" s="39">
        <v>1</v>
      </c>
      <c r="E61" s="39"/>
      <c r="F61" s="29" t="s">
        <v>335</v>
      </c>
    </row>
    <row r="62" spans="1:6" ht="31.2">
      <c r="A62" s="36" t="s">
        <v>39</v>
      </c>
      <c r="B62" s="37" t="s">
        <v>346</v>
      </c>
      <c r="C62" s="29" t="s">
        <v>325</v>
      </c>
      <c r="D62" s="29" t="s">
        <v>325</v>
      </c>
      <c r="E62" s="29" t="s">
        <v>325</v>
      </c>
      <c r="F62" s="29"/>
    </row>
    <row r="63" spans="1:6" ht="15">
      <c r="A63" s="36"/>
      <c r="B63" s="37" t="s">
        <v>313</v>
      </c>
      <c r="C63" s="38">
        <f>(C64+C65)/(C69+C70)*100</f>
        <v>15.302439728598237</v>
      </c>
      <c r="D63" s="38">
        <f aca="true" t="shared" si="14" ref="D63:E63">(D64+D65)/(D69+D70)*100</f>
        <v>15.211095869532084</v>
      </c>
      <c r="E63" s="38">
        <f t="shared" si="14"/>
        <v>16.939890710382514</v>
      </c>
      <c r="F63" s="29"/>
    </row>
    <row r="64" spans="1:6" ht="46.8">
      <c r="A64" s="36"/>
      <c r="B64" s="37" t="s">
        <v>140</v>
      </c>
      <c r="C64" s="38">
        <f>D64+E64</f>
        <v>1032</v>
      </c>
      <c r="D64" s="39">
        <v>970</v>
      </c>
      <c r="E64" s="39">
        <v>62</v>
      </c>
      <c r="F64" s="29" t="s">
        <v>344</v>
      </c>
    </row>
    <row r="65" spans="1:6" ht="31.2">
      <c r="A65" s="36"/>
      <c r="B65" s="37" t="s">
        <v>142</v>
      </c>
      <c r="C65" s="38">
        <f aca="true" t="shared" si="15" ref="C65:C75">D65+E65</f>
        <v>28</v>
      </c>
      <c r="D65" s="39">
        <v>28</v>
      </c>
      <c r="E65" s="39"/>
      <c r="F65" s="29" t="s">
        <v>335</v>
      </c>
    </row>
    <row r="66" spans="1:6" ht="15">
      <c r="A66" s="36"/>
      <c r="B66" s="37" t="s">
        <v>345</v>
      </c>
      <c r="C66" s="38">
        <f>(C67+C68)/(C69+C70)*100</f>
        <v>14.826043020066408</v>
      </c>
      <c r="D66" s="38">
        <f aca="true" t="shared" si="16" ref="D66:E66">(D67+D68)/(D69+D70)*100</f>
        <v>14.61667428745618</v>
      </c>
      <c r="E66" s="38">
        <f t="shared" si="16"/>
        <v>18.579234972677597</v>
      </c>
      <c r="F66" s="29"/>
    </row>
    <row r="67" spans="1:6" ht="46.8">
      <c r="A67" s="36"/>
      <c r="B67" s="37" t="s">
        <v>141</v>
      </c>
      <c r="C67" s="38">
        <f t="shared" si="15"/>
        <v>1003</v>
      </c>
      <c r="D67" s="39">
        <v>935</v>
      </c>
      <c r="E67" s="39">
        <v>68</v>
      </c>
      <c r="F67" s="29" t="s">
        <v>344</v>
      </c>
    </row>
    <row r="68" spans="1:6" ht="31.2">
      <c r="A68" s="36"/>
      <c r="B68" s="37" t="s">
        <v>143</v>
      </c>
      <c r="C68" s="38">
        <f t="shared" si="15"/>
        <v>24</v>
      </c>
      <c r="D68" s="39">
        <v>24</v>
      </c>
      <c r="E68" s="39"/>
      <c r="F68" s="29" t="s">
        <v>335</v>
      </c>
    </row>
    <row r="69" spans="1:6" ht="62.4">
      <c r="A69" s="36"/>
      <c r="B69" s="37" t="s">
        <v>113</v>
      </c>
      <c r="C69" s="38">
        <f t="shared" si="15"/>
        <v>6832</v>
      </c>
      <c r="D69" s="39">
        <v>6466</v>
      </c>
      <c r="E69" s="39">
        <v>366</v>
      </c>
      <c r="F69" s="29" t="s">
        <v>334</v>
      </c>
    </row>
    <row r="70" spans="1:6" ht="15">
      <c r="A70" s="36"/>
      <c r="B70" s="37" t="s">
        <v>144</v>
      </c>
      <c r="C70" s="38">
        <f>D70+E70</f>
        <v>95</v>
      </c>
      <c r="D70" s="39">
        <v>95</v>
      </c>
      <c r="E70" s="39"/>
      <c r="F70" s="29" t="s">
        <v>335</v>
      </c>
    </row>
    <row r="71" spans="1:6" ht="31.2">
      <c r="A71" s="36" t="s">
        <v>40</v>
      </c>
      <c r="B71" s="37" t="s">
        <v>145</v>
      </c>
      <c r="C71" s="38">
        <f>(C72+C73)/(C74+C75)*100</f>
        <v>86.66666666666667</v>
      </c>
      <c r="D71" s="38">
        <f aca="true" t="shared" si="17" ref="D71:E71">(D72+D73)/(D74+D75)*100</f>
        <v>92.3076923076923</v>
      </c>
      <c r="E71" s="38">
        <f t="shared" si="17"/>
        <v>50</v>
      </c>
      <c r="F71" s="29"/>
    </row>
    <row r="72" spans="1:6" ht="46.8">
      <c r="A72" s="36"/>
      <c r="B72" s="37" t="s">
        <v>146</v>
      </c>
      <c r="C72" s="38">
        <f t="shared" si="15"/>
        <v>12</v>
      </c>
      <c r="D72" s="39">
        <v>11</v>
      </c>
      <c r="E72" s="39">
        <v>1</v>
      </c>
      <c r="F72" s="29" t="s">
        <v>344</v>
      </c>
    </row>
    <row r="73" spans="1:6" ht="31.2">
      <c r="A73" s="36"/>
      <c r="B73" s="37" t="s">
        <v>147</v>
      </c>
      <c r="C73" s="38">
        <f t="shared" si="15"/>
        <v>1</v>
      </c>
      <c r="D73" s="39">
        <v>1</v>
      </c>
      <c r="E73" s="39"/>
      <c r="F73" s="29" t="s">
        <v>335</v>
      </c>
    </row>
    <row r="74" spans="1:6" ht="31.2">
      <c r="A74" s="36"/>
      <c r="B74" s="37" t="s">
        <v>138</v>
      </c>
      <c r="C74" s="38">
        <f t="shared" si="15"/>
        <v>14</v>
      </c>
      <c r="D74" s="39">
        <v>12</v>
      </c>
      <c r="E74" s="39">
        <v>2</v>
      </c>
      <c r="F74" s="29" t="s">
        <v>344</v>
      </c>
    </row>
    <row r="75" spans="1:6" ht="15">
      <c r="A75" s="36"/>
      <c r="B75" s="37" t="s">
        <v>148</v>
      </c>
      <c r="C75" s="38">
        <f t="shared" si="15"/>
        <v>1</v>
      </c>
      <c r="D75" s="39">
        <v>1</v>
      </c>
      <c r="E75" s="39"/>
      <c r="F75" s="29" t="s">
        <v>335</v>
      </c>
    </row>
    <row r="76" spans="1:6" ht="31.2">
      <c r="A76" s="33" t="s">
        <v>41</v>
      </c>
      <c r="B76" s="34" t="s">
        <v>149</v>
      </c>
      <c r="C76" s="35"/>
      <c r="D76" s="35"/>
      <c r="E76" s="35"/>
      <c r="F76" s="35"/>
    </row>
    <row r="77" spans="1:6" ht="46.8">
      <c r="A77" s="36" t="s">
        <v>42</v>
      </c>
      <c r="B77" s="37" t="s">
        <v>150</v>
      </c>
      <c r="C77" s="38">
        <f>(C78/C79)*100</f>
        <v>37.67123287671233</v>
      </c>
      <c r="D77" s="38">
        <f aca="true" t="shared" si="18" ref="D77:E77">(D78/D79)*100</f>
        <v>36.80555555555556</v>
      </c>
      <c r="E77" s="38">
        <f t="shared" si="18"/>
        <v>100</v>
      </c>
      <c r="F77" s="29"/>
    </row>
    <row r="78" spans="1:6" ht="140.4">
      <c r="A78" s="36"/>
      <c r="B78" s="37" t="s">
        <v>151</v>
      </c>
      <c r="C78" s="38">
        <f aca="true" t="shared" si="19" ref="C78:C82">D78+E78</f>
        <v>55</v>
      </c>
      <c r="D78" s="39">
        <v>53</v>
      </c>
      <c r="E78" s="39">
        <v>2</v>
      </c>
      <c r="F78" s="29" t="s">
        <v>334</v>
      </c>
    </row>
    <row r="79" spans="1:6" ht="46.8">
      <c r="A79" s="36"/>
      <c r="B79" s="37" t="s">
        <v>152</v>
      </c>
      <c r="C79" s="38">
        <f t="shared" si="19"/>
        <v>146</v>
      </c>
      <c r="D79" s="39">
        <v>144</v>
      </c>
      <c r="E79" s="39">
        <v>2</v>
      </c>
      <c r="F79" s="29" t="s">
        <v>334</v>
      </c>
    </row>
    <row r="80" spans="1:6" ht="46.8">
      <c r="A80" s="36" t="s">
        <v>43</v>
      </c>
      <c r="B80" s="37" t="s">
        <v>153</v>
      </c>
      <c r="C80" s="38">
        <f>(C81/C82)*100</f>
        <v>63.29113924050633</v>
      </c>
      <c r="D80" s="38">
        <f aca="true" t="shared" si="20" ref="D80:E80">(D81/D82)*100</f>
        <v>60.810810810810814</v>
      </c>
      <c r="E80" s="38">
        <f t="shared" si="20"/>
        <v>100</v>
      </c>
      <c r="F80" s="29"/>
    </row>
    <row r="81" spans="1:6" ht="124.8">
      <c r="A81" s="36"/>
      <c r="B81" s="37" t="s">
        <v>154</v>
      </c>
      <c r="C81" s="38">
        <f t="shared" si="19"/>
        <v>50</v>
      </c>
      <c r="D81" s="39">
        <v>45</v>
      </c>
      <c r="E81" s="39">
        <v>5</v>
      </c>
      <c r="F81" s="29" t="s">
        <v>334</v>
      </c>
    </row>
    <row r="82" spans="1:6" ht="46.8">
      <c r="A82" s="36"/>
      <c r="B82" s="37" t="s">
        <v>155</v>
      </c>
      <c r="C82" s="38">
        <f t="shared" si="19"/>
        <v>79</v>
      </c>
      <c r="D82" s="39">
        <v>74</v>
      </c>
      <c r="E82" s="39">
        <v>5</v>
      </c>
      <c r="F82" s="29" t="s">
        <v>334</v>
      </c>
    </row>
    <row r="83" spans="1:6" s="19" customFormat="1" ht="62.4">
      <c r="A83" s="36" t="s">
        <v>428</v>
      </c>
      <c r="B83" s="42" t="s">
        <v>427</v>
      </c>
      <c r="C83" s="29" t="s">
        <v>325</v>
      </c>
      <c r="D83" s="29" t="s">
        <v>325</v>
      </c>
      <c r="E83" s="29" t="s">
        <v>325</v>
      </c>
      <c r="F83" s="29"/>
    </row>
    <row r="84" spans="1:6" s="19" customFormat="1" ht="15">
      <c r="A84" s="36">
        <v>1</v>
      </c>
      <c r="B84" s="42" t="s">
        <v>480</v>
      </c>
      <c r="C84" s="38" t="e">
        <f>((C94+C104)/(C$113+C$114))*100</f>
        <v>#DIV/0!</v>
      </c>
      <c r="D84" s="29" t="s">
        <v>325</v>
      </c>
      <c r="E84" s="29" t="s">
        <v>325</v>
      </c>
      <c r="F84" s="29" t="s">
        <v>477</v>
      </c>
    </row>
    <row r="85" spans="1:6" s="19" customFormat="1" ht="15">
      <c r="A85" s="36">
        <v>2</v>
      </c>
      <c r="B85" s="42" t="s">
        <v>481</v>
      </c>
      <c r="C85" s="38" t="e">
        <f aca="true" t="shared" si="21" ref="C85:C91">((C95+C105)/(C$113+C$114))*100</f>
        <v>#DIV/0!</v>
      </c>
      <c r="D85" s="29" t="s">
        <v>325</v>
      </c>
      <c r="E85" s="29" t="s">
        <v>325</v>
      </c>
      <c r="F85" s="29" t="s">
        <v>477</v>
      </c>
    </row>
    <row r="86" spans="1:6" s="19" customFormat="1" ht="15">
      <c r="A86" s="36">
        <v>3</v>
      </c>
      <c r="B86" s="42" t="s">
        <v>482</v>
      </c>
      <c r="C86" s="38" t="e">
        <f t="shared" si="21"/>
        <v>#DIV/0!</v>
      </c>
      <c r="D86" s="29" t="s">
        <v>325</v>
      </c>
      <c r="E86" s="29" t="s">
        <v>325</v>
      </c>
      <c r="F86" s="29" t="s">
        <v>477</v>
      </c>
    </row>
    <row r="87" spans="1:6" s="19" customFormat="1" ht="15">
      <c r="A87" s="36">
        <v>4</v>
      </c>
      <c r="B87" s="42" t="s">
        <v>483</v>
      </c>
      <c r="C87" s="38" t="e">
        <f t="shared" si="21"/>
        <v>#DIV/0!</v>
      </c>
      <c r="D87" s="29" t="s">
        <v>325</v>
      </c>
      <c r="E87" s="29" t="s">
        <v>325</v>
      </c>
      <c r="F87" s="29" t="s">
        <v>477</v>
      </c>
    </row>
    <row r="88" spans="1:6" s="19" customFormat="1" ht="15">
      <c r="A88" s="36">
        <v>5</v>
      </c>
      <c r="B88" s="42" t="s">
        <v>484</v>
      </c>
      <c r="C88" s="38" t="e">
        <f t="shared" si="21"/>
        <v>#DIV/0!</v>
      </c>
      <c r="D88" s="29" t="s">
        <v>325</v>
      </c>
      <c r="E88" s="29" t="s">
        <v>325</v>
      </c>
      <c r="F88" s="29" t="s">
        <v>477</v>
      </c>
    </row>
    <row r="89" spans="1:6" s="19" customFormat="1" ht="15">
      <c r="A89" s="36">
        <v>6</v>
      </c>
      <c r="B89" s="42" t="s">
        <v>485</v>
      </c>
      <c r="C89" s="38" t="e">
        <f t="shared" si="21"/>
        <v>#DIV/0!</v>
      </c>
      <c r="D89" s="29" t="s">
        <v>325</v>
      </c>
      <c r="E89" s="29" t="s">
        <v>325</v>
      </c>
      <c r="F89" s="29" t="s">
        <v>477</v>
      </c>
    </row>
    <row r="90" spans="1:6" ht="15">
      <c r="A90" s="36">
        <v>7</v>
      </c>
      <c r="B90" s="42" t="s">
        <v>486</v>
      </c>
      <c r="C90" s="38" t="e">
        <f t="shared" si="21"/>
        <v>#DIV/0!</v>
      </c>
      <c r="D90" s="29" t="s">
        <v>325</v>
      </c>
      <c r="E90" s="29" t="s">
        <v>325</v>
      </c>
      <c r="F90" s="29" t="s">
        <v>477</v>
      </c>
    </row>
    <row r="91" spans="1:6" ht="15">
      <c r="A91" s="36">
        <v>8</v>
      </c>
      <c r="B91" s="42" t="s">
        <v>487</v>
      </c>
      <c r="C91" s="38" t="e">
        <f t="shared" si="21"/>
        <v>#DIV/0!</v>
      </c>
      <c r="D91" s="29" t="s">
        <v>325</v>
      </c>
      <c r="E91" s="29" t="s">
        <v>325</v>
      </c>
      <c r="F91" s="29" t="s">
        <v>477</v>
      </c>
    </row>
    <row r="92" spans="1:6" ht="15">
      <c r="A92" s="36">
        <v>9</v>
      </c>
      <c r="B92" s="42" t="s">
        <v>429</v>
      </c>
      <c r="C92" s="38" t="e">
        <f>((C102+C112)/(C$113+C$114))*100</f>
        <v>#DIV/0!</v>
      </c>
      <c r="D92" s="29" t="s">
        <v>325</v>
      </c>
      <c r="E92" s="29" t="s">
        <v>325</v>
      </c>
      <c r="F92" s="29" t="s">
        <v>477</v>
      </c>
    </row>
    <row r="93" spans="1:6" s="19" customFormat="1" ht="31.2">
      <c r="A93" s="36"/>
      <c r="B93" s="42" t="s">
        <v>430</v>
      </c>
      <c r="C93" s="29" t="s">
        <v>325</v>
      </c>
      <c r="D93" s="29" t="s">
        <v>325</v>
      </c>
      <c r="E93" s="29" t="s">
        <v>325</v>
      </c>
      <c r="F93" s="29"/>
    </row>
    <row r="94" spans="1:6" s="19" customFormat="1" ht="15">
      <c r="A94" s="36">
        <v>1</v>
      </c>
      <c r="B94" s="42" t="s">
        <v>480</v>
      </c>
      <c r="C94" s="39"/>
      <c r="D94" s="29" t="s">
        <v>325</v>
      </c>
      <c r="E94" s="29" t="s">
        <v>325</v>
      </c>
      <c r="F94" s="29" t="s">
        <v>477</v>
      </c>
    </row>
    <row r="95" spans="1:6" s="19" customFormat="1" ht="15">
      <c r="A95" s="36">
        <v>2</v>
      </c>
      <c r="B95" s="42" t="s">
        <v>481</v>
      </c>
      <c r="C95" s="39"/>
      <c r="D95" s="29" t="s">
        <v>325</v>
      </c>
      <c r="E95" s="29" t="s">
        <v>325</v>
      </c>
      <c r="F95" s="29" t="s">
        <v>477</v>
      </c>
    </row>
    <row r="96" spans="1:6" s="19" customFormat="1" ht="15">
      <c r="A96" s="36">
        <v>3</v>
      </c>
      <c r="B96" s="42" t="s">
        <v>482</v>
      </c>
      <c r="C96" s="39"/>
      <c r="D96" s="29" t="s">
        <v>325</v>
      </c>
      <c r="E96" s="29" t="s">
        <v>325</v>
      </c>
      <c r="F96" s="29" t="s">
        <v>477</v>
      </c>
    </row>
    <row r="97" spans="1:6" s="19" customFormat="1" ht="15">
      <c r="A97" s="36">
        <v>4</v>
      </c>
      <c r="B97" s="42" t="s">
        <v>483</v>
      </c>
      <c r="C97" s="39"/>
      <c r="D97" s="29" t="s">
        <v>325</v>
      </c>
      <c r="E97" s="29" t="s">
        <v>325</v>
      </c>
      <c r="F97" s="29" t="s">
        <v>477</v>
      </c>
    </row>
    <row r="98" spans="1:6" s="19" customFormat="1" ht="15">
      <c r="A98" s="36">
        <v>5</v>
      </c>
      <c r="B98" s="42" t="s">
        <v>484</v>
      </c>
      <c r="C98" s="39"/>
      <c r="D98" s="29" t="s">
        <v>325</v>
      </c>
      <c r="E98" s="29" t="s">
        <v>325</v>
      </c>
      <c r="F98" s="29" t="s">
        <v>477</v>
      </c>
    </row>
    <row r="99" spans="1:6" s="19" customFormat="1" ht="15">
      <c r="A99" s="36">
        <v>6</v>
      </c>
      <c r="B99" s="42" t="s">
        <v>485</v>
      </c>
      <c r="C99" s="39"/>
      <c r="D99" s="29" t="s">
        <v>325</v>
      </c>
      <c r="E99" s="29" t="s">
        <v>325</v>
      </c>
      <c r="F99" s="29" t="s">
        <v>477</v>
      </c>
    </row>
    <row r="100" spans="1:6" ht="15">
      <c r="A100" s="36">
        <v>7</v>
      </c>
      <c r="B100" s="42" t="s">
        <v>486</v>
      </c>
      <c r="C100" s="39"/>
      <c r="D100" s="29" t="s">
        <v>325</v>
      </c>
      <c r="E100" s="29" t="s">
        <v>325</v>
      </c>
      <c r="F100" s="29" t="s">
        <v>477</v>
      </c>
    </row>
    <row r="101" spans="1:6" ht="15">
      <c r="A101" s="36">
        <v>8</v>
      </c>
      <c r="B101" s="42" t="s">
        <v>487</v>
      </c>
      <c r="C101" s="39"/>
      <c r="D101" s="29" t="s">
        <v>325</v>
      </c>
      <c r="E101" s="29" t="s">
        <v>325</v>
      </c>
      <c r="F101" s="29" t="s">
        <v>477</v>
      </c>
    </row>
    <row r="102" spans="1:6" ht="15">
      <c r="A102" s="36">
        <v>9</v>
      </c>
      <c r="B102" s="42" t="s">
        <v>429</v>
      </c>
      <c r="C102" s="39"/>
      <c r="D102" s="29" t="s">
        <v>325</v>
      </c>
      <c r="E102" s="29" t="s">
        <v>325</v>
      </c>
      <c r="F102" s="29" t="s">
        <v>477</v>
      </c>
    </row>
    <row r="103" spans="1:6" ht="46.8">
      <c r="A103" s="36"/>
      <c r="B103" s="42" t="s">
        <v>431</v>
      </c>
      <c r="C103" s="29" t="s">
        <v>325</v>
      </c>
      <c r="D103" s="29" t="s">
        <v>325</v>
      </c>
      <c r="E103" s="29" t="s">
        <v>325</v>
      </c>
      <c r="F103" s="29" t="s">
        <v>477</v>
      </c>
    </row>
    <row r="104" spans="1:6" ht="15">
      <c r="A104" s="36">
        <v>1</v>
      </c>
      <c r="B104" s="42" t="s">
        <v>480</v>
      </c>
      <c r="C104" s="39"/>
      <c r="D104" s="29" t="s">
        <v>325</v>
      </c>
      <c r="E104" s="29" t="s">
        <v>325</v>
      </c>
      <c r="F104" s="29" t="s">
        <v>477</v>
      </c>
    </row>
    <row r="105" spans="1:6" ht="15">
      <c r="A105" s="36">
        <v>2</v>
      </c>
      <c r="B105" s="42" t="s">
        <v>481</v>
      </c>
      <c r="C105" s="39"/>
      <c r="D105" s="29" t="s">
        <v>325</v>
      </c>
      <c r="E105" s="29" t="s">
        <v>325</v>
      </c>
      <c r="F105" s="29" t="s">
        <v>477</v>
      </c>
    </row>
    <row r="106" spans="1:6" ht="15">
      <c r="A106" s="36">
        <v>3</v>
      </c>
      <c r="B106" s="42" t="s">
        <v>482</v>
      </c>
      <c r="C106" s="39"/>
      <c r="D106" s="29" t="s">
        <v>325</v>
      </c>
      <c r="E106" s="29" t="s">
        <v>325</v>
      </c>
      <c r="F106" s="29" t="s">
        <v>477</v>
      </c>
    </row>
    <row r="107" spans="1:6" ht="15">
      <c r="A107" s="36">
        <v>4</v>
      </c>
      <c r="B107" s="42" t="s">
        <v>483</v>
      </c>
      <c r="C107" s="39"/>
      <c r="D107" s="29" t="s">
        <v>325</v>
      </c>
      <c r="E107" s="29" t="s">
        <v>325</v>
      </c>
      <c r="F107" s="29" t="s">
        <v>477</v>
      </c>
    </row>
    <row r="108" spans="1:6" ht="15">
      <c r="A108" s="36">
        <v>5</v>
      </c>
      <c r="B108" s="42" t="s">
        <v>484</v>
      </c>
      <c r="C108" s="39"/>
      <c r="D108" s="29" t="s">
        <v>325</v>
      </c>
      <c r="E108" s="29" t="s">
        <v>325</v>
      </c>
      <c r="F108" s="29" t="s">
        <v>477</v>
      </c>
    </row>
    <row r="109" spans="1:6" ht="15">
      <c r="A109" s="36">
        <v>6</v>
      </c>
      <c r="B109" s="42" t="s">
        <v>485</v>
      </c>
      <c r="C109" s="39"/>
      <c r="D109" s="29" t="s">
        <v>325</v>
      </c>
      <c r="E109" s="29" t="s">
        <v>325</v>
      </c>
      <c r="F109" s="29" t="s">
        <v>477</v>
      </c>
    </row>
    <row r="110" spans="1:6" ht="15">
      <c r="A110" s="36">
        <v>7</v>
      </c>
      <c r="B110" s="42" t="s">
        <v>486</v>
      </c>
      <c r="C110" s="39"/>
      <c r="D110" s="29" t="s">
        <v>325</v>
      </c>
      <c r="E110" s="29" t="s">
        <v>325</v>
      </c>
      <c r="F110" s="29" t="s">
        <v>477</v>
      </c>
    </row>
    <row r="111" spans="1:6" ht="15">
      <c r="A111" s="36">
        <v>8</v>
      </c>
      <c r="B111" s="42" t="s">
        <v>487</v>
      </c>
      <c r="C111" s="39"/>
      <c r="D111" s="29" t="s">
        <v>325</v>
      </c>
      <c r="E111" s="29" t="s">
        <v>325</v>
      </c>
      <c r="F111" s="29" t="s">
        <v>477</v>
      </c>
    </row>
    <row r="112" spans="1:6" ht="15">
      <c r="A112" s="36">
        <v>9</v>
      </c>
      <c r="B112" s="42" t="s">
        <v>429</v>
      </c>
      <c r="C112" s="39"/>
      <c r="D112" s="29" t="s">
        <v>325</v>
      </c>
      <c r="E112" s="29" t="s">
        <v>325</v>
      </c>
      <c r="F112" s="29" t="s">
        <v>477</v>
      </c>
    </row>
    <row r="113" spans="1:6" ht="31.2">
      <c r="A113" s="36"/>
      <c r="B113" s="42" t="s">
        <v>432</v>
      </c>
      <c r="C113" s="39"/>
      <c r="D113" s="29" t="s">
        <v>325</v>
      </c>
      <c r="E113" s="29" t="s">
        <v>325</v>
      </c>
      <c r="F113" s="29" t="s">
        <v>477</v>
      </c>
    </row>
    <row r="114" spans="1:6" ht="46.8">
      <c r="A114" s="36"/>
      <c r="B114" s="42" t="s">
        <v>433</v>
      </c>
      <c r="C114" s="39"/>
      <c r="D114" s="29" t="s">
        <v>325</v>
      </c>
      <c r="E114" s="29" t="s">
        <v>325</v>
      </c>
      <c r="F114" s="29" t="s">
        <v>477</v>
      </c>
    </row>
    <row r="115" spans="1:6" ht="46.8">
      <c r="A115" s="36" t="s">
        <v>434</v>
      </c>
      <c r="B115" s="42" t="s">
        <v>435</v>
      </c>
      <c r="C115" s="29" t="s">
        <v>325</v>
      </c>
      <c r="D115" s="29" t="s">
        <v>325</v>
      </c>
      <c r="E115" s="29" t="s">
        <v>325</v>
      </c>
      <c r="F115" s="29"/>
    </row>
    <row r="116" spans="1:6" ht="15">
      <c r="A116" s="36">
        <v>1</v>
      </c>
      <c r="B116" s="42" t="s">
        <v>480</v>
      </c>
      <c r="C116" s="38" t="e">
        <f>((C126+C136)/(C$145+C$146))*100</f>
        <v>#DIV/0!</v>
      </c>
      <c r="D116" s="29" t="s">
        <v>325</v>
      </c>
      <c r="E116" s="29" t="s">
        <v>325</v>
      </c>
      <c r="F116" s="29"/>
    </row>
    <row r="117" spans="1:6" ht="15">
      <c r="A117" s="36">
        <v>2</v>
      </c>
      <c r="B117" s="42" t="s">
        <v>481</v>
      </c>
      <c r="C117" s="38" t="e">
        <f aca="true" t="shared" si="22" ref="C117:C124">((C127+C137)/(C$145+C$146))*100</f>
        <v>#DIV/0!</v>
      </c>
      <c r="D117" s="29" t="s">
        <v>325</v>
      </c>
      <c r="E117" s="29" t="s">
        <v>325</v>
      </c>
      <c r="F117" s="29"/>
    </row>
    <row r="118" spans="1:6" ht="15">
      <c r="A118" s="36">
        <v>3</v>
      </c>
      <c r="B118" s="42" t="s">
        <v>482</v>
      </c>
      <c r="C118" s="38" t="e">
        <f t="shared" si="22"/>
        <v>#DIV/0!</v>
      </c>
      <c r="D118" s="29" t="s">
        <v>325</v>
      </c>
      <c r="E118" s="29" t="s">
        <v>325</v>
      </c>
      <c r="F118" s="29"/>
    </row>
    <row r="119" spans="1:6" ht="15">
      <c r="A119" s="36">
        <v>4</v>
      </c>
      <c r="B119" s="42" t="s">
        <v>483</v>
      </c>
      <c r="C119" s="38" t="e">
        <f t="shared" si="22"/>
        <v>#DIV/0!</v>
      </c>
      <c r="D119" s="29" t="s">
        <v>325</v>
      </c>
      <c r="E119" s="29" t="s">
        <v>325</v>
      </c>
      <c r="F119" s="29"/>
    </row>
    <row r="120" spans="1:6" ht="15">
      <c r="A120" s="36">
        <v>5</v>
      </c>
      <c r="B120" s="42" t="s">
        <v>484</v>
      </c>
      <c r="C120" s="38" t="e">
        <f t="shared" si="22"/>
        <v>#DIV/0!</v>
      </c>
      <c r="D120" s="29" t="s">
        <v>325</v>
      </c>
      <c r="E120" s="29" t="s">
        <v>325</v>
      </c>
      <c r="F120" s="29"/>
    </row>
    <row r="121" spans="1:6" ht="15">
      <c r="A121" s="36">
        <v>6</v>
      </c>
      <c r="B121" s="42" t="s">
        <v>485</v>
      </c>
      <c r="C121" s="38" t="e">
        <f>((C131+C141)/(C$145+C$146))*100</f>
        <v>#DIV/0!</v>
      </c>
      <c r="D121" s="29" t="s">
        <v>325</v>
      </c>
      <c r="E121" s="29" t="s">
        <v>325</v>
      </c>
      <c r="F121" s="29"/>
    </row>
    <row r="122" spans="1:6" ht="15">
      <c r="A122" s="36">
        <v>7</v>
      </c>
      <c r="B122" s="42" t="s">
        <v>486</v>
      </c>
      <c r="C122" s="38" t="e">
        <f t="shared" si="22"/>
        <v>#DIV/0!</v>
      </c>
      <c r="D122" s="29" t="s">
        <v>325</v>
      </c>
      <c r="E122" s="29" t="s">
        <v>325</v>
      </c>
      <c r="F122" s="29"/>
    </row>
    <row r="123" spans="1:6" ht="15">
      <c r="A123" s="36">
        <v>8</v>
      </c>
      <c r="B123" s="42" t="s">
        <v>487</v>
      </c>
      <c r="C123" s="38" t="e">
        <f t="shared" si="22"/>
        <v>#DIV/0!</v>
      </c>
      <c r="D123" s="29" t="s">
        <v>325</v>
      </c>
      <c r="E123" s="29" t="s">
        <v>325</v>
      </c>
      <c r="F123" s="29"/>
    </row>
    <row r="124" spans="1:6" ht="15">
      <c r="A124" s="36">
        <v>9</v>
      </c>
      <c r="B124" s="42" t="s">
        <v>429</v>
      </c>
      <c r="C124" s="38" t="e">
        <f t="shared" si="22"/>
        <v>#DIV/0!</v>
      </c>
      <c r="D124" s="29" t="s">
        <v>325</v>
      </c>
      <c r="E124" s="29" t="s">
        <v>325</v>
      </c>
      <c r="F124" s="29"/>
    </row>
    <row r="125" spans="1:6" ht="15">
      <c r="A125" s="36"/>
      <c r="B125" s="42" t="s">
        <v>436</v>
      </c>
      <c r="C125" s="29" t="s">
        <v>325</v>
      </c>
      <c r="D125" s="29" t="s">
        <v>325</v>
      </c>
      <c r="E125" s="29" t="s">
        <v>325</v>
      </c>
      <c r="F125" s="29"/>
    </row>
    <row r="126" spans="1:6" ht="15">
      <c r="A126" s="36">
        <v>1</v>
      </c>
      <c r="B126" s="42" t="s">
        <v>480</v>
      </c>
      <c r="C126" s="39"/>
      <c r="D126" s="29" t="s">
        <v>325</v>
      </c>
      <c r="E126" s="29" t="s">
        <v>325</v>
      </c>
      <c r="F126" s="29" t="s">
        <v>477</v>
      </c>
    </row>
    <row r="127" spans="1:6" ht="15">
      <c r="A127" s="36">
        <v>2</v>
      </c>
      <c r="B127" s="42" t="s">
        <v>481</v>
      </c>
      <c r="C127" s="39"/>
      <c r="D127" s="29" t="s">
        <v>325</v>
      </c>
      <c r="E127" s="29" t="s">
        <v>325</v>
      </c>
      <c r="F127" s="29" t="s">
        <v>477</v>
      </c>
    </row>
    <row r="128" spans="1:6" ht="15">
      <c r="A128" s="36">
        <v>3</v>
      </c>
      <c r="B128" s="42" t="s">
        <v>482</v>
      </c>
      <c r="C128" s="39"/>
      <c r="D128" s="29" t="s">
        <v>325</v>
      </c>
      <c r="E128" s="29" t="s">
        <v>325</v>
      </c>
      <c r="F128" s="29" t="s">
        <v>477</v>
      </c>
    </row>
    <row r="129" spans="1:6" ht="15">
      <c r="A129" s="36">
        <v>4</v>
      </c>
      <c r="B129" s="42" t="s">
        <v>483</v>
      </c>
      <c r="C129" s="39"/>
      <c r="D129" s="29" t="s">
        <v>325</v>
      </c>
      <c r="E129" s="29" t="s">
        <v>325</v>
      </c>
      <c r="F129" s="29" t="s">
        <v>477</v>
      </c>
    </row>
    <row r="130" spans="1:6" ht="15">
      <c r="A130" s="36">
        <v>5</v>
      </c>
      <c r="B130" s="42" t="s">
        <v>484</v>
      </c>
      <c r="C130" s="39"/>
      <c r="D130" s="29" t="s">
        <v>325</v>
      </c>
      <c r="E130" s="29" t="s">
        <v>325</v>
      </c>
      <c r="F130" s="29" t="s">
        <v>477</v>
      </c>
    </row>
    <row r="131" spans="1:6" ht="15">
      <c r="A131" s="36">
        <v>6</v>
      </c>
      <c r="B131" s="42" t="s">
        <v>485</v>
      </c>
      <c r="C131" s="39"/>
      <c r="D131" s="29" t="s">
        <v>325</v>
      </c>
      <c r="E131" s="29" t="s">
        <v>325</v>
      </c>
      <c r="F131" s="29" t="s">
        <v>477</v>
      </c>
    </row>
    <row r="132" spans="1:6" ht="15">
      <c r="A132" s="36">
        <v>7</v>
      </c>
      <c r="B132" s="42" t="s">
        <v>486</v>
      </c>
      <c r="C132" s="39"/>
      <c r="D132" s="29" t="s">
        <v>325</v>
      </c>
      <c r="E132" s="29" t="s">
        <v>325</v>
      </c>
      <c r="F132" s="29" t="s">
        <v>477</v>
      </c>
    </row>
    <row r="133" spans="1:6" ht="15">
      <c r="A133" s="36">
        <v>8</v>
      </c>
      <c r="B133" s="42" t="s">
        <v>487</v>
      </c>
      <c r="C133" s="39"/>
      <c r="D133" s="29" t="s">
        <v>325</v>
      </c>
      <c r="E133" s="29" t="s">
        <v>325</v>
      </c>
      <c r="F133" s="29" t="s">
        <v>477</v>
      </c>
    </row>
    <row r="134" spans="1:6" ht="15">
      <c r="A134" s="36">
        <v>9</v>
      </c>
      <c r="B134" s="42" t="s">
        <v>429</v>
      </c>
      <c r="C134" s="39"/>
      <c r="D134" s="29" t="s">
        <v>325</v>
      </c>
      <c r="E134" s="29" t="s">
        <v>325</v>
      </c>
      <c r="F134" s="29" t="s">
        <v>477</v>
      </c>
    </row>
    <row r="135" spans="1:6" ht="31.2">
      <c r="A135" s="36"/>
      <c r="B135" s="42" t="s">
        <v>437</v>
      </c>
      <c r="C135" s="29" t="s">
        <v>325</v>
      </c>
      <c r="D135" s="29" t="s">
        <v>325</v>
      </c>
      <c r="E135" s="29" t="s">
        <v>325</v>
      </c>
      <c r="F135" s="29"/>
    </row>
    <row r="136" spans="1:6" ht="15">
      <c r="A136" s="36">
        <v>1</v>
      </c>
      <c r="B136" s="42" t="s">
        <v>480</v>
      </c>
      <c r="C136" s="39"/>
      <c r="D136" s="29" t="s">
        <v>325</v>
      </c>
      <c r="E136" s="29" t="s">
        <v>325</v>
      </c>
      <c r="F136" s="29" t="s">
        <v>477</v>
      </c>
    </row>
    <row r="137" spans="1:6" ht="15">
      <c r="A137" s="36">
        <v>2</v>
      </c>
      <c r="B137" s="42" t="s">
        <v>481</v>
      </c>
      <c r="C137" s="39"/>
      <c r="D137" s="29" t="s">
        <v>325</v>
      </c>
      <c r="E137" s="29" t="s">
        <v>325</v>
      </c>
      <c r="F137" s="29" t="s">
        <v>477</v>
      </c>
    </row>
    <row r="138" spans="1:6" ht="15">
      <c r="A138" s="36">
        <v>3</v>
      </c>
      <c r="B138" s="42" t="s">
        <v>482</v>
      </c>
      <c r="C138" s="39"/>
      <c r="D138" s="29" t="s">
        <v>325</v>
      </c>
      <c r="E138" s="29" t="s">
        <v>325</v>
      </c>
      <c r="F138" s="29" t="s">
        <v>477</v>
      </c>
    </row>
    <row r="139" spans="1:6" ht="15">
      <c r="A139" s="36">
        <v>4</v>
      </c>
      <c r="B139" s="42" t="s">
        <v>483</v>
      </c>
      <c r="C139" s="39"/>
      <c r="D139" s="29" t="s">
        <v>325</v>
      </c>
      <c r="E139" s="29" t="s">
        <v>325</v>
      </c>
      <c r="F139" s="29" t="s">
        <v>477</v>
      </c>
    </row>
    <row r="140" spans="1:6" ht="15">
      <c r="A140" s="36">
        <v>5</v>
      </c>
      <c r="B140" s="42" t="s">
        <v>484</v>
      </c>
      <c r="C140" s="39"/>
      <c r="D140" s="29" t="s">
        <v>325</v>
      </c>
      <c r="E140" s="29" t="s">
        <v>325</v>
      </c>
      <c r="F140" s="29" t="s">
        <v>477</v>
      </c>
    </row>
    <row r="141" spans="1:6" ht="15">
      <c r="A141" s="36">
        <v>6</v>
      </c>
      <c r="B141" s="42" t="s">
        <v>485</v>
      </c>
      <c r="C141" s="39"/>
      <c r="D141" s="29" t="s">
        <v>325</v>
      </c>
      <c r="E141" s="29" t="s">
        <v>325</v>
      </c>
      <c r="F141" s="29" t="s">
        <v>477</v>
      </c>
    </row>
    <row r="142" spans="1:6" ht="15">
      <c r="A142" s="36">
        <v>7</v>
      </c>
      <c r="B142" s="42" t="s">
        <v>486</v>
      </c>
      <c r="C142" s="39"/>
      <c r="D142" s="29" t="s">
        <v>325</v>
      </c>
      <c r="E142" s="29" t="s">
        <v>325</v>
      </c>
      <c r="F142" s="29" t="s">
        <v>477</v>
      </c>
    </row>
    <row r="143" spans="1:6" ht="15">
      <c r="A143" s="36">
        <v>8</v>
      </c>
      <c r="B143" s="42" t="s">
        <v>487</v>
      </c>
      <c r="C143" s="39"/>
      <c r="D143" s="29" t="s">
        <v>325</v>
      </c>
      <c r="E143" s="29" t="s">
        <v>325</v>
      </c>
      <c r="F143" s="29" t="s">
        <v>477</v>
      </c>
    </row>
    <row r="144" spans="1:6" ht="15">
      <c r="A144" s="36">
        <v>9</v>
      </c>
      <c r="B144" s="42" t="s">
        <v>429</v>
      </c>
      <c r="C144" s="39"/>
      <c r="D144" s="29" t="s">
        <v>325</v>
      </c>
      <c r="E144" s="29" t="s">
        <v>325</v>
      </c>
      <c r="F144" s="29" t="s">
        <v>477</v>
      </c>
    </row>
    <row r="145" spans="1:6" ht="31.2">
      <c r="A145" s="36"/>
      <c r="B145" s="42" t="s">
        <v>438</v>
      </c>
      <c r="C145" s="39"/>
      <c r="D145" s="29" t="s">
        <v>325</v>
      </c>
      <c r="E145" s="29" t="s">
        <v>325</v>
      </c>
      <c r="F145" s="29" t="s">
        <v>477</v>
      </c>
    </row>
    <row r="146" spans="1:6" ht="31.2">
      <c r="A146" s="36"/>
      <c r="B146" s="42" t="s">
        <v>439</v>
      </c>
      <c r="C146" s="39"/>
      <c r="D146" s="29" t="s">
        <v>325</v>
      </c>
      <c r="E146" s="29" t="s">
        <v>325</v>
      </c>
      <c r="F146" s="29" t="s">
        <v>477</v>
      </c>
    </row>
    <row r="147" spans="1:6" ht="31.2">
      <c r="A147" s="36" t="s">
        <v>440</v>
      </c>
      <c r="B147" s="42" t="s">
        <v>441</v>
      </c>
      <c r="C147" s="29" t="s">
        <v>325</v>
      </c>
      <c r="D147" s="29" t="s">
        <v>325</v>
      </c>
      <c r="E147" s="29" t="s">
        <v>325</v>
      </c>
      <c r="F147" s="29"/>
    </row>
    <row r="148" spans="1:6" ht="15">
      <c r="A148" s="36"/>
      <c r="B148" s="42" t="s">
        <v>313</v>
      </c>
      <c r="C148" s="38" t="e">
        <f>(C155/C162)*100</f>
        <v>#DIV/0!</v>
      </c>
      <c r="D148" s="29" t="s">
        <v>325</v>
      </c>
      <c r="E148" s="29" t="s">
        <v>325</v>
      </c>
      <c r="F148" s="29"/>
    </row>
    <row r="149" spans="1:6" ht="15">
      <c r="A149" s="36"/>
      <c r="B149" s="42" t="s">
        <v>488</v>
      </c>
      <c r="C149" s="38" t="e">
        <f aca="true" t="shared" si="23" ref="C149:C153">(C156/C163)*100</f>
        <v>#DIV/0!</v>
      </c>
      <c r="D149" s="29" t="s">
        <v>325</v>
      </c>
      <c r="E149" s="29" t="s">
        <v>325</v>
      </c>
      <c r="F149" s="29"/>
    </row>
    <row r="150" spans="1:6" ht="15">
      <c r="A150" s="36"/>
      <c r="B150" s="42" t="s">
        <v>489</v>
      </c>
      <c r="C150" s="38" t="e">
        <f t="shared" si="23"/>
        <v>#DIV/0!</v>
      </c>
      <c r="D150" s="29" t="s">
        <v>325</v>
      </c>
      <c r="E150" s="29" t="s">
        <v>325</v>
      </c>
      <c r="F150" s="29"/>
    </row>
    <row r="151" spans="1:6" ht="15">
      <c r="A151" s="36"/>
      <c r="B151" s="42" t="s">
        <v>490</v>
      </c>
      <c r="C151" s="38" t="e">
        <f>(C158/C165)*100</f>
        <v>#DIV/0!</v>
      </c>
      <c r="D151" s="29" t="s">
        <v>325</v>
      </c>
      <c r="E151" s="29" t="s">
        <v>325</v>
      </c>
      <c r="F151" s="29"/>
    </row>
    <row r="152" spans="1:6" ht="15">
      <c r="A152" s="36"/>
      <c r="B152" s="42" t="s">
        <v>491</v>
      </c>
      <c r="C152" s="38" t="e">
        <f t="shared" si="23"/>
        <v>#DIV/0!</v>
      </c>
      <c r="D152" s="29" t="s">
        <v>325</v>
      </c>
      <c r="E152" s="29" t="s">
        <v>325</v>
      </c>
      <c r="F152" s="29"/>
    </row>
    <row r="153" spans="1:6" ht="15">
      <c r="A153" s="36"/>
      <c r="B153" s="42" t="s">
        <v>492</v>
      </c>
      <c r="C153" s="38" t="e">
        <f t="shared" si="23"/>
        <v>#DIV/0!</v>
      </c>
      <c r="D153" s="29" t="s">
        <v>325</v>
      </c>
      <c r="E153" s="29" t="s">
        <v>325</v>
      </c>
      <c r="F153" s="29"/>
    </row>
    <row r="154" spans="1:6" ht="31.2">
      <c r="A154" s="36"/>
      <c r="B154" s="42" t="s">
        <v>442</v>
      </c>
      <c r="C154" s="29" t="s">
        <v>325</v>
      </c>
      <c r="D154" s="29" t="s">
        <v>325</v>
      </c>
      <c r="E154" s="29" t="s">
        <v>325</v>
      </c>
      <c r="F154" s="29"/>
    </row>
    <row r="155" spans="1:6" ht="31.2">
      <c r="A155" s="36"/>
      <c r="B155" s="42" t="s">
        <v>313</v>
      </c>
      <c r="C155" s="39"/>
      <c r="D155" s="29" t="s">
        <v>325</v>
      </c>
      <c r="E155" s="29" t="s">
        <v>325</v>
      </c>
      <c r="F155" s="29" t="s">
        <v>342</v>
      </c>
    </row>
    <row r="156" spans="1:6" ht="31.2">
      <c r="A156" s="36"/>
      <c r="B156" s="42" t="s">
        <v>488</v>
      </c>
      <c r="C156" s="39"/>
      <c r="D156" s="29" t="s">
        <v>325</v>
      </c>
      <c r="E156" s="29" t="s">
        <v>325</v>
      </c>
      <c r="F156" s="29" t="s">
        <v>342</v>
      </c>
    </row>
    <row r="157" spans="1:6" ht="31.2">
      <c r="A157" s="36"/>
      <c r="B157" s="42" t="s">
        <v>489</v>
      </c>
      <c r="C157" s="39"/>
      <c r="D157" s="29" t="s">
        <v>325</v>
      </c>
      <c r="E157" s="29" t="s">
        <v>325</v>
      </c>
      <c r="F157" s="29" t="s">
        <v>342</v>
      </c>
    </row>
    <row r="158" spans="1:6" ht="31.2">
      <c r="A158" s="36"/>
      <c r="B158" s="42" t="s">
        <v>490</v>
      </c>
      <c r="C158" s="39"/>
      <c r="D158" s="29" t="s">
        <v>325</v>
      </c>
      <c r="E158" s="29" t="s">
        <v>325</v>
      </c>
      <c r="F158" s="29" t="s">
        <v>342</v>
      </c>
    </row>
    <row r="159" spans="1:6" ht="31.2">
      <c r="A159" s="36"/>
      <c r="B159" s="42" t="s">
        <v>491</v>
      </c>
      <c r="C159" s="39"/>
      <c r="D159" s="29" t="s">
        <v>325</v>
      </c>
      <c r="E159" s="29" t="s">
        <v>325</v>
      </c>
      <c r="F159" s="29" t="s">
        <v>342</v>
      </c>
    </row>
    <row r="160" spans="1:6" ht="31.2">
      <c r="A160" s="36"/>
      <c r="B160" s="42" t="s">
        <v>492</v>
      </c>
      <c r="C160" s="39"/>
      <c r="D160" s="29" t="s">
        <v>325</v>
      </c>
      <c r="E160" s="29" t="s">
        <v>325</v>
      </c>
      <c r="F160" s="29" t="s">
        <v>342</v>
      </c>
    </row>
    <row r="161" spans="1:6" ht="15">
      <c r="A161" s="36"/>
      <c r="B161" s="42" t="s">
        <v>443</v>
      </c>
      <c r="C161" s="29" t="s">
        <v>325</v>
      </c>
      <c r="D161" s="29" t="s">
        <v>325</v>
      </c>
      <c r="E161" s="29" t="s">
        <v>325</v>
      </c>
      <c r="F161" s="29"/>
    </row>
    <row r="162" spans="1:6" ht="31.2">
      <c r="A162" s="36"/>
      <c r="B162" s="42" t="s">
        <v>313</v>
      </c>
      <c r="C162" s="39"/>
      <c r="D162" s="29" t="s">
        <v>325</v>
      </c>
      <c r="E162" s="29" t="s">
        <v>325</v>
      </c>
      <c r="F162" s="29" t="s">
        <v>342</v>
      </c>
    </row>
    <row r="163" spans="1:6" ht="31.2">
      <c r="A163" s="36"/>
      <c r="B163" s="42" t="s">
        <v>488</v>
      </c>
      <c r="C163" s="39"/>
      <c r="D163" s="29" t="s">
        <v>325</v>
      </c>
      <c r="E163" s="29" t="s">
        <v>325</v>
      </c>
      <c r="F163" s="29" t="s">
        <v>342</v>
      </c>
    </row>
    <row r="164" spans="1:6" ht="31.2">
      <c r="A164" s="36"/>
      <c r="B164" s="42" t="s">
        <v>489</v>
      </c>
      <c r="C164" s="39"/>
      <c r="D164" s="29" t="s">
        <v>325</v>
      </c>
      <c r="E164" s="29" t="s">
        <v>325</v>
      </c>
      <c r="F164" s="29" t="s">
        <v>342</v>
      </c>
    </row>
    <row r="165" spans="1:6" ht="31.2">
      <c r="A165" s="36"/>
      <c r="B165" s="42" t="s">
        <v>490</v>
      </c>
      <c r="C165" s="39"/>
      <c r="D165" s="29" t="s">
        <v>325</v>
      </c>
      <c r="E165" s="29" t="s">
        <v>325</v>
      </c>
      <c r="F165" s="29" t="s">
        <v>342</v>
      </c>
    </row>
    <row r="166" spans="1:6" ht="31.2">
      <c r="A166" s="36"/>
      <c r="B166" s="42" t="s">
        <v>491</v>
      </c>
      <c r="C166" s="39"/>
      <c r="D166" s="29" t="s">
        <v>325</v>
      </c>
      <c r="E166" s="29" t="s">
        <v>325</v>
      </c>
      <c r="F166" s="29" t="s">
        <v>342</v>
      </c>
    </row>
    <row r="167" spans="1:6" ht="31.2">
      <c r="A167" s="36"/>
      <c r="B167" s="42" t="s">
        <v>492</v>
      </c>
      <c r="C167" s="39"/>
      <c r="D167" s="29" t="s">
        <v>325</v>
      </c>
      <c r="E167" s="29" t="s">
        <v>325</v>
      </c>
      <c r="F167" s="29" t="s">
        <v>342</v>
      </c>
    </row>
    <row r="168" spans="1:6" ht="62.4">
      <c r="A168" s="33" t="s">
        <v>44</v>
      </c>
      <c r="B168" s="34" t="s">
        <v>156</v>
      </c>
      <c r="C168" s="35"/>
      <c r="D168" s="35"/>
      <c r="E168" s="35"/>
      <c r="F168" s="35"/>
    </row>
    <row r="169" spans="1:6" ht="31.2">
      <c r="A169" s="36" t="s">
        <v>45</v>
      </c>
      <c r="B169" s="37" t="s">
        <v>157</v>
      </c>
      <c r="C169" s="38">
        <f>(C170+C171)/(C172+C173)*100</f>
        <v>63.73610509600115</v>
      </c>
      <c r="D169" s="38">
        <f aca="true" t="shared" si="24" ref="D169:E169">(D170+D171)/(D172+D173)*100</f>
        <v>64.21277244322512</v>
      </c>
      <c r="E169" s="38">
        <f t="shared" si="24"/>
        <v>55.19125683060109</v>
      </c>
      <c r="F169" s="29"/>
    </row>
    <row r="170" spans="1:6" ht="62.4">
      <c r="A170" s="36"/>
      <c r="B170" s="37" t="s">
        <v>158</v>
      </c>
      <c r="C170" s="38">
        <f>D170+E170</f>
        <v>4387</v>
      </c>
      <c r="D170" s="39">
        <v>4185</v>
      </c>
      <c r="E170" s="39">
        <v>202</v>
      </c>
      <c r="F170" s="29" t="s">
        <v>344</v>
      </c>
    </row>
    <row r="171" spans="1:6" ht="31.2">
      <c r="A171" s="36"/>
      <c r="B171" s="37" t="s">
        <v>159</v>
      </c>
      <c r="C171" s="38">
        <f aca="true" t="shared" si="25" ref="C171:C172">D171+E171</f>
        <v>28</v>
      </c>
      <c r="D171" s="39">
        <v>28</v>
      </c>
      <c r="E171" s="39"/>
      <c r="F171" s="29" t="s">
        <v>335</v>
      </c>
    </row>
    <row r="172" spans="1:6" ht="62.4">
      <c r="A172" s="36"/>
      <c r="B172" s="37" t="s">
        <v>160</v>
      </c>
      <c r="C172" s="38">
        <f t="shared" si="25"/>
        <v>6832</v>
      </c>
      <c r="D172" s="39">
        <v>6466</v>
      </c>
      <c r="E172" s="39">
        <v>366</v>
      </c>
      <c r="F172" s="29" t="s">
        <v>334</v>
      </c>
    </row>
    <row r="173" spans="1:6" ht="15">
      <c r="A173" s="36"/>
      <c r="B173" s="37" t="s">
        <v>99</v>
      </c>
      <c r="C173" s="38">
        <f>D173+E173</f>
        <v>95</v>
      </c>
      <c r="D173" s="39">
        <v>95</v>
      </c>
      <c r="E173" s="39"/>
      <c r="F173" s="29" t="s">
        <v>335</v>
      </c>
    </row>
    <row r="174" spans="1:6" ht="31.2">
      <c r="A174" s="36" t="s">
        <v>46</v>
      </c>
      <c r="B174" s="37" t="s">
        <v>161</v>
      </c>
      <c r="C174" s="38">
        <f>(C175/C176)*100</f>
        <v>42.857142857142854</v>
      </c>
      <c r="D174" s="38">
        <f aca="true" t="shared" si="26" ref="D174:E174">(D175/D176)*100</f>
        <v>50</v>
      </c>
      <c r="E174" s="38">
        <f t="shared" si="26"/>
        <v>0</v>
      </c>
      <c r="F174" s="29"/>
    </row>
    <row r="175" spans="1:6" ht="31.2">
      <c r="A175" s="36"/>
      <c r="B175" s="37" t="s">
        <v>162</v>
      </c>
      <c r="C175" s="38">
        <f>D175+E175</f>
        <v>6</v>
      </c>
      <c r="D175" s="39">
        <v>6</v>
      </c>
      <c r="E175" s="39">
        <v>0</v>
      </c>
      <c r="F175" s="29" t="s">
        <v>334</v>
      </c>
    </row>
    <row r="176" spans="1:6" ht="31.2">
      <c r="A176" s="36"/>
      <c r="B176" s="37" t="s">
        <v>138</v>
      </c>
      <c r="C176" s="38">
        <f>D176+E176</f>
        <v>14</v>
      </c>
      <c r="D176" s="39">
        <v>12</v>
      </c>
      <c r="E176" s="39">
        <v>2</v>
      </c>
      <c r="F176" s="29" t="s">
        <v>334</v>
      </c>
    </row>
    <row r="177" spans="1:6" ht="31.2">
      <c r="A177" s="36" t="s">
        <v>47</v>
      </c>
      <c r="B177" s="37" t="s">
        <v>163</v>
      </c>
      <c r="C177" s="38">
        <f>(C178+C179)/(C180+C181)*100</f>
        <v>93.33333333333333</v>
      </c>
      <c r="D177" s="38">
        <f aca="true" t="shared" si="27" ref="D177:E177">(D178+D179)/(D180+D181)*100</f>
        <v>92.3076923076923</v>
      </c>
      <c r="E177" s="38">
        <f t="shared" si="27"/>
        <v>100</v>
      </c>
      <c r="F177" s="29"/>
    </row>
    <row r="178" spans="1:6" ht="31.2">
      <c r="A178" s="36"/>
      <c r="B178" s="37" t="s">
        <v>164</v>
      </c>
      <c r="C178" s="38">
        <f aca="true" t="shared" si="28" ref="C178:C186">D178+E178</f>
        <v>14</v>
      </c>
      <c r="D178" s="39">
        <v>12</v>
      </c>
      <c r="E178" s="39">
        <v>2</v>
      </c>
      <c r="F178" s="29" t="s">
        <v>344</v>
      </c>
    </row>
    <row r="179" spans="1:6" ht="31.2">
      <c r="A179" s="36"/>
      <c r="B179" s="37" t="s">
        <v>165</v>
      </c>
      <c r="C179" s="38">
        <f t="shared" si="28"/>
        <v>0</v>
      </c>
      <c r="D179" s="39">
        <v>0</v>
      </c>
      <c r="E179" s="39"/>
      <c r="F179" s="29" t="s">
        <v>335</v>
      </c>
    </row>
    <row r="180" spans="1:6" ht="31.2">
      <c r="A180" s="36"/>
      <c r="B180" s="37" t="s">
        <v>138</v>
      </c>
      <c r="C180" s="38">
        <f t="shared" si="28"/>
        <v>14</v>
      </c>
      <c r="D180" s="39">
        <v>12</v>
      </c>
      <c r="E180" s="39">
        <v>2</v>
      </c>
      <c r="F180" s="29" t="s">
        <v>344</v>
      </c>
    </row>
    <row r="181" spans="1:6" ht="15">
      <c r="A181" s="36"/>
      <c r="B181" s="37" t="s">
        <v>148</v>
      </c>
      <c r="C181" s="38">
        <f t="shared" si="28"/>
        <v>1</v>
      </c>
      <c r="D181" s="39">
        <v>1</v>
      </c>
      <c r="E181" s="39"/>
      <c r="F181" s="29" t="s">
        <v>335</v>
      </c>
    </row>
    <row r="182" spans="1:6" ht="31.2">
      <c r="A182" s="36" t="s">
        <v>48</v>
      </c>
      <c r="B182" s="37" t="s">
        <v>166</v>
      </c>
      <c r="C182" s="38">
        <f>(C183+C184)/(C185+C186)*100</f>
        <v>0</v>
      </c>
      <c r="D182" s="38">
        <f aca="true" t="shared" si="29" ref="D182">(D183+D184)/(D185+D186)*100</f>
        <v>0</v>
      </c>
      <c r="E182" s="38">
        <f>(E183+E184)/(E185+E186)*100</f>
        <v>0</v>
      </c>
      <c r="F182" s="29"/>
    </row>
    <row r="183" spans="1:6" ht="31.2">
      <c r="A183" s="36"/>
      <c r="B183" s="37" t="s">
        <v>167</v>
      </c>
      <c r="C183" s="38">
        <f t="shared" si="28"/>
        <v>0</v>
      </c>
      <c r="D183" s="39">
        <v>0</v>
      </c>
      <c r="E183" s="39">
        <v>0</v>
      </c>
      <c r="F183" s="29" t="s">
        <v>344</v>
      </c>
    </row>
    <row r="184" spans="1:6" ht="31.2">
      <c r="A184" s="36"/>
      <c r="B184" s="37" t="s">
        <v>168</v>
      </c>
      <c r="C184" s="38">
        <f t="shared" si="28"/>
        <v>0</v>
      </c>
      <c r="D184" s="39">
        <v>0</v>
      </c>
      <c r="E184" s="39"/>
      <c r="F184" s="29" t="s">
        <v>335</v>
      </c>
    </row>
    <row r="185" spans="1:6" ht="31.2">
      <c r="A185" s="36"/>
      <c r="B185" s="37" t="s">
        <v>138</v>
      </c>
      <c r="C185" s="38">
        <f t="shared" si="28"/>
        <v>14</v>
      </c>
      <c r="D185" s="39">
        <v>12</v>
      </c>
      <c r="E185" s="39">
        <v>2</v>
      </c>
      <c r="F185" s="29" t="s">
        <v>344</v>
      </c>
    </row>
    <row r="186" spans="1:6" ht="15">
      <c r="A186" s="36"/>
      <c r="B186" s="37" t="s">
        <v>148</v>
      </c>
      <c r="C186" s="38">
        <f t="shared" si="28"/>
        <v>1</v>
      </c>
      <c r="D186" s="39">
        <v>1</v>
      </c>
      <c r="E186" s="39"/>
      <c r="F186" s="29" t="s">
        <v>335</v>
      </c>
    </row>
    <row r="187" spans="1:6" ht="46.8">
      <c r="A187" s="33" t="s">
        <v>49</v>
      </c>
      <c r="B187" s="34" t="s">
        <v>169</v>
      </c>
      <c r="C187" s="35"/>
      <c r="D187" s="35"/>
      <c r="E187" s="35"/>
      <c r="F187" s="35"/>
    </row>
    <row r="188" spans="1:6" ht="15">
      <c r="A188" s="36" t="s">
        <v>50</v>
      </c>
      <c r="B188" s="41" t="s">
        <v>170</v>
      </c>
      <c r="C188" s="38">
        <f>((C189+C190)/(C191+C192))*100</f>
        <v>93.75</v>
      </c>
      <c r="D188" s="38">
        <f aca="true" t="shared" si="30" ref="D188:E188">((D189+D190)/(D191+D192))*100</f>
        <v>92.85714285714286</v>
      </c>
      <c r="E188" s="38">
        <f t="shared" si="30"/>
        <v>100</v>
      </c>
      <c r="F188" s="29"/>
    </row>
    <row r="189" spans="1:6" ht="31.2">
      <c r="A189" s="36"/>
      <c r="B189" s="37" t="s">
        <v>373</v>
      </c>
      <c r="C189" s="38">
        <f aca="true" t="shared" si="31" ref="C189:C192">D189+E189</f>
        <v>14</v>
      </c>
      <c r="D189" s="39">
        <v>12</v>
      </c>
      <c r="E189" s="39">
        <v>2</v>
      </c>
      <c r="F189" s="29" t="s">
        <v>334</v>
      </c>
    </row>
    <row r="190" spans="1:6" ht="15">
      <c r="A190" s="36"/>
      <c r="B190" s="37" t="s">
        <v>374</v>
      </c>
      <c r="C190" s="38">
        <f t="shared" si="31"/>
        <v>1</v>
      </c>
      <c r="D190" s="39">
        <v>1</v>
      </c>
      <c r="E190" s="39"/>
      <c r="F190" s="29" t="s">
        <v>335</v>
      </c>
    </row>
    <row r="191" spans="1:6" ht="31.2">
      <c r="A191" s="36"/>
      <c r="B191" s="37" t="s">
        <v>375</v>
      </c>
      <c r="C191" s="38">
        <f t="shared" si="31"/>
        <v>15</v>
      </c>
      <c r="D191" s="39">
        <v>13</v>
      </c>
      <c r="E191" s="39">
        <v>2</v>
      </c>
      <c r="F191" s="29" t="s">
        <v>334</v>
      </c>
    </row>
    <row r="192" spans="1:6" ht="15">
      <c r="A192" s="36"/>
      <c r="B192" s="37" t="s">
        <v>347</v>
      </c>
      <c r="C192" s="38">
        <f t="shared" si="31"/>
        <v>1</v>
      </c>
      <c r="D192" s="39">
        <v>1</v>
      </c>
      <c r="E192" s="39"/>
      <c r="F192" s="29" t="s">
        <v>335</v>
      </c>
    </row>
    <row r="193" spans="1:6" ht="46.8">
      <c r="A193" s="33" t="s">
        <v>51</v>
      </c>
      <c r="B193" s="34" t="s">
        <v>171</v>
      </c>
      <c r="C193" s="35"/>
      <c r="D193" s="35"/>
      <c r="E193" s="35"/>
      <c r="F193" s="35"/>
    </row>
    <row r="194" spans="1:6" ht="31.2">
      <c r="A194" s="36" t="s">
        <v>52</v>
      </c>
      <c r="B194" s="37" t="s">
        <v>173</v>
      </c>
      <c r="C194" s="38">
        <f>(C195+C196)/(C197+C198)</f>
        <v>93.7903765082134</v>
      </c>
      <c r="D194" s="29" t="s">
        <v>325</v>
      </c>
      <c r="E194" s="29" t="s">
        <v>325</v>
      </c>
      <c r="F194" s="29"/>
    </row>
    <row r="195" spans="1:6" ht="31.2">
      <c r="A195" s="36"/>
      <c r="B195" s="37" t="s">
        <v>174</v>
      </c>
      <c r="C195" s="39">
        <v>645184</v>
      </c>
      <c r="D195" s="29" t="s">
        <v>325</v>
      </c>
      <c r="E195" s="29" t="s">
        <v>325</v>
      </c>
      <c r="F195" s="29" t="s">
        <v>371</v>
      </c>
    </row>
    <row r="196" spans="1:6" ht="31.2">
      <c r="A196" s="36"/>
      <c r="B196" s="37" t="s">
        <v>175</v>
      </c>
      <c r="C196" s="39">
        <v>0</v>
      </c>
      <c r="D196" s="29" t="s">
        <v>325</v>
      </c>
      <c r="E196" s="29" t="s">
        <v>325</v>
      </c>
      <c r="F196" s="29" t="s">
        <v>371</v>
      </c>
    </row>
    <row r="197" spans="1:6" ht="31.2">
      <c r="A197" s="36"/>
      <c r="B197" s="37" t="s">
        <v>176</v>
      </c>
      <c r="C197" s="39">
        <v>6879</v>
      </c>
      <c r="D197" s="29" t="s">
        <v>325</v>
      </c>
      <c r="E197" s="29" t="s">
        <v>325</v>
      </c>
      <c r="F197" s="29" t="s">
        <v>371</v>
      </c>
    </row>
    <row r="198" spans="1:6" ht="31.2">
      <c r="A198" s="36"/>
      <c r="B198" s="37" t="s">
        <v>177</v>
      </c>
      <c r="C198" s="39">
        <v>0</v>
      </c>
      <c r="D198" s="29" t="s">
        <v>325</v>
      </c>
      <c r="E198" s="29" t="s">
        <v>325</v>
      </c>
      <c r="F198" s="29" t="s">
        <v>371</v>
      </c>
    </row>
    <row r="199" spans="1:6" ht="31.2">
      <c r="A199" s="36" t="s">
        <v>53</v>
      </c>
      <c r="B199" s="37" t="s">
        <v>178</v>
      </c>
      <c r="C199" s="38">
        <f>(C200+C201)/(C202+C203)*100</f>
        <v>0.4623062370078556</v>
      </c>
      <c r="D199" s="29" t="s">
        <v>325</v>
      </c>
      <c r="E199" s="29" t="s">
        <v>325</v>
      </c>
      <c r="F199" s="29"/>
    </row>
    <row r="200" spans="1:6" ht="31.2">
      <c r="A200" s="36"/>
      <c r="B200" s="37" t="s">
        <v>179</v>
      </c>
      <c r="C200" s="39">
        <v>2969</v>
      </c>
      <c r="D200" s="29" t="s">
        <v>325</v>
      </c>
      <c r="E200" s="29" t="s">
        <v>325</v>
      </c>
      <c r="F200" s="29" t="s">
        <v>371</v>
      </c>
    </row>
    <row r="201" spans="1:6" ht="31.2">
      <c r="A201" s="36"/>
      <c r="B201" s="37" t="s">
        <v>180</v>
      </c>
      <c r="C201" s="39">
        <v>0</v>
      </c>
      <c r="D201" s="29" t="s">
        <v>325</v>
      </c>
      <c r="E201" s="29" t="s">
        <v>325</v>
      </c>
      <c r="F201" s="29" t="s">
        <v>371</v>
      </c>
    </row>
    <row r="202" spans="1:6" ht="31.2">
      <c r="A202" s="36"/>
      <c r="B202" s="37" t="s">
        <v>181</v>
      </c>
      <c r="C202" s="39">
        <v>642215</v>
      </c>
      <c r="D202" s="29" t="s">
        <v>325</v>
      </c>
      <c r="E202" s="29" t="s">
        <v>325</v>
      </c>
      <c r="F202" s="29" t="s">
        <v>371</v>
      </c>
    </row>
    <row r="203" spans="1:6" ht="31.2">
      <c r="A203" s="36"/>
      <c r="B203" s="37" t="s">
        <v>182</v>
      </c>
      <c r="C203" s="39">
        <v>0</v>
      </c>
      <c r="D203" s="29" t="s">
        <v>325</v>
      </c>
      <c r="E203" s="29" t="s">
        <v>325</v>
      </c>
      <c r="F203" s="29" t="s">
        <v>371</v>
      </c>
    </row>
    <row r="204" spans="1:6" ht="31.2">
      <c r="A204" s="33" t="s">
        <v>54</v>
      </c>
      <c r="B204" s="34" t="s">
        <v>172</v>
      </c>
      <c r="C204" s="35"/>
      <c r="D204" s="35"/>
      <c r="E204" s="35"/>
      <c r="F204" s="35"/>
    </row>
    <row r="205" spans="1:6" ht="31.2">
      <c r="A205" s="36" t="s">
        <v>55</v>
      </c>
      <c r="B205" s="37" t="s">
        <v>183</v>
      </c>
      <c r="C205" s="38">
        <f>(C206+C207)/(C208+C209)*100</f>
        <v>46.666666666666664</v>
      </c>
      <c r="D205" s="38">
        <f aca="true" t="shared" si="32" ref="D205:E205">(D206+D207)/(D208+D209)*100</f>
        <v>46.15384615384615</v>
      </c>
      <c r="E205" s="38">
        <f t="shared" si="32"/>
        <v>50</v>
      </c>
      <c r="F205" s="29"/>
    </row>
    <row r="206" spans="1:6" ht="31.2">
      <c r="A206" s="36"/>
      <c r="B206" s="37" t="s">
        <v>184</v>
      </c>
      <c r="C206" s="38">
        <f aca="true" t="shared" si="33" ref="C206:C239">D206+E206</f>
        <v>7</v>
      </c>
      <c r="D206" s="39">
        <v>6</v>
      </c>
      <c r="E206" s="39">
        <v>1</v>
      </c>
      <c r="F206" s="29" t="s">
        <v>344</v>
      </c>
    </row>
    <row r="207" spans="1:6" ht="31.2">
      <c r="A207" s="36"/>
      <c r="B207" s="37" t="s">
        <v>185</v>
      </c>
      <c r="C207" s="38">
        <f t="shared" si="33"/>
        <v>0</v>
      </c>
      <c r="D207" s="39">
        <v>0</v>
      </c>
      <c r="E207" s="39"/>
      <c r="F207" s="29" t="s">
        <v>335</v>
      </c>
    </row>
    <row r="208" spans="1:6" ht="31.2">
      <c r="A208" s="36"/>
      <c r="B208" s="37" t="s">
        <v>138</v>
      </c>
      <c r="C208" s="38">
        <f t="shared" si="33"/>
        <v>14</v>
      </c>
      <c r="D208" s="39">
        <v>12</v>
      </c>
      <c r="E208" s="39">
        <v>2</v>
      </c>
      <c r="F208" s="29" t="s">
        <v>344</v>
      </c>
    </row>
    <row r="209" spans="1:6" ht="15">
      <c r="A209" s="36"/>
      <c r="B209" s="37" t="s">
        <v>148</v>
      </c>
      <c r="C209" s="38">
        <f t="shared" si="33"/>
        <v>1</v>
      </c>
      <c r="D209" s="39">
        <v>1</v>
      </c>
      <c r="E209" s="39"/>
      <c r="F209" s="29" t="s">
        <v>335</v>
      </c>
    </row>
    <row r="210" spans="1:6" ht="31.2">
      <c r="A210" s="36" t="s">
        <v>56</v>
      </c>
      <c r="B210" s="37" t="s">
        <v>186</v>
      </c>
      <c r="C210" s="38">
        <f>(C211+C212)/(C213+C214)*100</f>
        <v>100</v>
      </c>
      <c r="D210" s="38">
        <f aca="true" t="shared" si="34" ref="D210:E210">(D211+D212)/(D213+D214)*100</f>
        <v>100</v>
      </c>
      <c r="E210" s="38">
        <f t="shared" si="34"/>
        <v>100</v>
      </c>
      <c r="F210" s="29"/>
    </row>
    <row r="211" spans="1:6" ht="31.2">
      <c r="A211" s="36"/>
      <c r="B211" s="37" t="s">
        <v>187</v>
      </c>
      <c r="C211" s="38">
        <f t="shared" si="33"/>
        <v>14</v>
      </c>
      <c r="D211" s="39">
        <v>12</v>
      </c>
      <c r="E211" s="39">
        <v>2</v>
      </c>
      <c r="F211" s="29" t="s">
        <v>344</v>
      </c>
    </row>
    <row r="212" spans="1:6" ht="31.2">
      <c r="A212" s="36"/>
      <c r="B212" s="37" t="s">
        <v>188</v>
      </c>
      <c r="C212" s="38">
        <f t="shared" si="33"/>
        <v>1</v>
      </c>
      <c r="D212" s="39">
        <v>1</v>
      </c>
      <c r="E212" s="39"/>
      <c r="F212" s="29" t="s">
        <v>335</v>
      </c>
    </row>
    <row r="213" spans="1:6" ht="31.2">
      <c r="A213" s="36"/>
      <c r="B213" s="37" t="s">
        <v>138</v>
      </c>
      <c r="C213" s="38">
        <f t="shared" si="33"/>
        <v>14</v>
      </c>
      <c r="D213" s="39">
        <v>12</v>
      </c>
      <c r="E213" s="39">
        <v>2</v>
      </c>
      <c r="F213" s="29" t="s">
        <v>344</v>
      </c>
    </row>
    <row r="214" spans="1:6" ht="15">
      <c r="A214" s="36"/>
      <c r="B214" s="37" t="s">
        <v>148</v>
      </c>
      <c r="C214" s="38">
        <f t="shared" si="33"/>
        <v>1</v>
      </c>
      <c r="D214" s="39">
        <v>1</v>
      </c>
      <c r="E214" s="39"/>
      <c r="F214" s="29" t="s">
        <v>335</v>
      </c>
    </row>
    <row r="215" spans="1:6" ht="31.2">
      <c r="A215" s="36" t="s">
        <v>57</v>
      </c>
      <c r="B215" s="37" t="s">
        <v>189</v>
      </c>
      <c r="C215" s="38">
        <f>(C216+C217)/(C218+C219)*100</f>
        <v>100</v>
      </c>
      <c r="D215" s="38">
        <f aca="true" t="shared" si="35" ref="D215:E215">(D216+D217)/(D218+D219)*100</f>
        <v>100</v>
      </c>
      <c r="E215" s="38">
        <f t="shared" si="35"/>
        <v>100</v>
      </c>
      <c r="F215" s="29"/>
    </row>
    <row r="216" spans="1:6" ht="31.2">
      <c r="A216" s="36"/>
      <c r="B216" s="37" t="s">
        <v>190</v>
      </c>
      <c r="C216" s="38">
        <f t="shared" si="33"/>
        <v>14</v>
      </c>
      <c r="D216" s="39">
        <v>12</v>
      </c>
      <c r="E216" s="39">
        <v>2</v>
      </c>
      <c r="F216" s="29" t="s">
        <v>344</v>
      </c>
    </row>
    <row r="217" spans="1:6" ht="31.2">
      <c r="A217" s="36"/>
      <c r="B217" s="37" t="s">
        <v>191</v>
      </c>
      <c r="C217" s="38">
        <f t="shared" si="33"/>
        <v>1</v>
      </c>
      <c r="D217" s="39">
        <v>1</v>
      </c>
      <c r="E217" s="39"/>
      <c r="F217" s="29" t="s">
        <v>335</v>
      </c>
    </row>
    <row r="218" spans="1:6" ht="31.2">
      <c r="A218" s="36"/>
      <c r="B218" s="37" t="s">
        <v>138</v>
      </c>
      <c r="C218" s="38">
        <f t="shared" si="33"/>
        <v>14</v>
      </c>
      <c r="D218" s="39">
        <v>12</v>
      </c>
      <c r="E218" s="39">
        <v>2</v>
      </c>
      <c r="F218" s="29" t="s">
        <v>344</v>
      </c>
    </row>
    <row r="219" spans="1:6" ht="15">
      <c r="A219" s="36"/>
      <c r="B219" s="37" t="s">
        <v>148</v>
      </c>
      <c r="C219" s="38">
        <f t="shared" si="33"/>
        <v>1</v>
      </c>
      <c r="D219" s="39">
        <v>1</v>
      </c>
      <c r="E219" s="39"/>
      <c r="F219" s="29" t="s">
        <v>335</v>
      </c>
    </row>
    <row r="220" spans="1:6" ht="15">
      <c r="A220" s="36" t="s">
        <v>58</v>
      </c>
      <c r="B220" s="37" t="s">
        <v>192</v>
      </c>
      <c r="C220" s="38">
        <f>(C221+C222)/(C223+C224)*100</f>
        <v>100</v>
      </c>
      <c r="D220" s="38">
        <f aca="true" t="shared" si="36" ref="D220:E220">(D221+D222)/(D223+D224)*100</f>
        <v>100</v>
      </c>
      <c r="E220" s="38">
        <f t="shared" si="36"/>
        <v>100</v>
      </c>
      <c r="F220" s="29"/>
    </row>
    <row r="221" spans="1:6" ht="31.2">
      <c r="A221" s="36"/>
      <c r="B221" s="37" t="s">
        <v>193</v>
      </c>
      <c r="C221" s="38">
        <f t="shared" si="33"/>
        <v>14</v>
      </c>
      <c r="D221" s="39">
        <v>12</v>
      </c>
      <c r="E221" s="39">
        <v>2</v>
      </c>
      <c r="F221" s="29" t="s">
        <v>344</v>
      </c>
    </row>
    <row r="222" spans="1:6" ht="15">
      <c r="A222" s="36"/>
      <c r="B222" s="37" t="s">
        <v>194</v>
      </c>
      <c r="C222" s="38">
        <f t="shared" si="33"/>
        <v>1</v>
      </c>
      <c r="D222" s="39">
        <v>1</v>
      </c>
      <c r="E222" s="39"/>
      <c r="F222" s="29" t="s">
        <v>335</v>
      </c>
    </row>
    <row r="223" spans="1:6" ht="31.2">
      <c r="A223" s="36"/>
      <c r="B223" s="37" t="s">
        <v>138</v>
      </c>
      <c r="C223" s="38">
        <f t="shared" si="33"/>
        <v>14</v>
      </c>
      <c r="D223" s="39">
        <v>12</v>
      </c>
      <c r="E223" s="39">
        <v>2</v>
      </c>
      <c r="F223" s="29" t="s">
        <v>344</v>
      </c>
    </row>
    <row r="224" spans="1:6" ht="15">
      <c r="A224" s="36"/>
      <c r="B224" s="37" t="s">
        <v>148</v>
      </c>
      <c r="C224" s="38">
        <f t="shared" si="33"/>
        <v>1</v>
      </c>
      <c r="D224" s="39">
        <v>1</v>
      </c>
      <c r="E224" s="39"/>
      <c r="F224" s="29" t="s">
        <v>335</v>
      </c>
    </row>
    <row r="225" spans="1:6" ht="31.2">
      <c r="A225" s="36" t="s">
        <v>59</v>
      </c>
      <c r="B225" s="37" t="s">
        <v>195</v>
      </c>
      <c r="C225" s="38">
        <f>(C226+C227)/(C228+C229)*100</f>
        <v>100</v>
      </c>
      <c r="D225" s="38">
        <f aca="true" t="shared" si="37" ref="D225:E225">(D226+D227)/(D228+D229)*100</f>
        <v>100</v>
      </c>
      <c r="E225" s="38">
        <f t="shared" si="37"/>
        <v>100</v>
      </c>
      <c r="F225" s="29"/>
    </row>
    <row r="226" spans="1:6" ht="31.2">
      <c r="A226" s="36"/>
      <c r="B226" s="37" t="s">
        <v>196</v>
      </c>
      <c r="C226" s="38">
        <f t="shared" si="33"/>
        <v>14</v>
      </c>
      <c r="D226" s="39">
        <v>12</v>
      </c>
      <c r="E226" s="39">
        <v>2</v>
      </c>
      <c r="F226" s="29" t="s">
        <v>344</v>
      </c>
    </row>
    <row r="227" spans="1:6" ht="31.2">
      <c r="A227" s="36"/>
      <c r="B227" s="37" t="s">
        <v>197</v>
      </c>
      <c r="C227" s="38">
        <f t="shared" si="33"/>
        <v>1</v>
      </c>
      <c r="D227" s="39">
        <v>1</v>
      </c>
      <c r="E227" s="39"/>
      <c r="F227" s="29" t="s">
        <v>335</v>
      </c>
    </row>
    <row r="228" spans="1:6" ht="31.2">
      <c r="A228" s="36"/>
      <c r="B228" s="37" t="s">
        <v>138</v>
      </c>
      <c r="C228" s="38">
        <f t="shared" si="33"/>
        <v>14</v>
      </c>
      <c r="D228" s="39">
        <v>12</v>
      </c>
      <c r="E228" s="39">
        <v>2</v>
      </c>
      <c r="F228" s="29" t="s">
        <v>344</v>
      </c>
    </row>
    <row r="229" spans="1:6" ht="15">
      <c r="A229" s="36"/>
      <c r="B229" s="37" t="s">
        <v>148</v>
      </c>
      <c r="C229" s="38">
        <f t="shared" si="33"/>
        <v>1</v>
      </c>
      <c r="D229" s="39">
        <v>1</v>
      </c>
      <c r="E229" s="39"/>
      <c r="F229" s="29" t="s">
        <v>335</v>
      </c>
    </row>
    <row r="230" spans="1:6" ht="31.2">
      <c r="A230" s="36" t="s">
        <v>60</v>
      </c>
      <c r="B230" s="37" t="s">
        <v>198</v>
      </c>
      <c r="C230" s="38">
        <f>(C231+C232)/(C233+C234)*100</f>
        <v>0</v>
      </c>
      <c r="D230" s="38">
        <f aca="true" t="shared" si="38" ref="D230:E230">(D231+D232)/(D233+D234)*100</f>
        <v>0</v>
      </c>
      <c r="E230" s="38">
        <f t="shared" si="38"/>
        <v>0</v>
      </c>
      <c r="F230" s="29"/>
    </row>
    <row r="231" spans="1:6" ht="46.8">
      <c r="A231" s="36"/>
      <c r="B231" s="37" t="s">
        <v>199</v>
      </c>
      <c r="C231" s="38">
        <f t="shared" si="33"/>
        <v>0</v>
      </c>
      <c r="D231" s="39">
        <v>0</v>
      </c>
      <c r="E231" s="39">
        <v>0</v>
      </c>
      <c r="F231" s="29" t="s">
        <v>344</v>
      </c>
    </row>
    <row r="232" spans="1:6" ht="31.2">
      <c r="A232" s="36"/>
      <c r="B232" s="37" t="s">
        <v>200</v>
      </c>
      <c r="C232" s="38">
        <f t="shared" si="33"/>
        <v>0</v>
      </c>
      <c r="D232" s="39">
        <v>0</v>
      </c>
      <c r="E232" s="39"/>
      <c r="F232" s="29" t="s">
        <v>335</v>
      </c>
    </row>
    <row r="233" spans="1:6" ht="31.2">
      <c r="A233" s="36"/>
      <c r="B233" s="37" t="s">
        <v>138</v>
      </c>
      <c r="C233" s="38">
        <f t="shared" si="33"/>
        <v>14</v>
      </c>
      <c r="D233" s="39">
        <v>12</v>
      </c>
      <c r="E233" s="39">
        <v>2</v>
      </c>
      <c r="F233" s="29" t="s">
        <v>344</v>
      </c>
    </row>
    <row r="234" spans="1:6" ht="15">
      <c r="A234" s="36"/>
      <c r="B234" s="37" t="s">
        <v>148</v>
      </c>
      <c r="C234" s="38">
        <f t="shared" si="33"/>
        <v>1</v>
      </c>
      <c r="D234" s="39">
        <v>1</v>
      </c>
      <c r="E234" s="39"/>
      <c r="F234" s="29" t="s">
        <v>335</v>
      </c>
    </row>
    <row r="235" spans="1:6" ht="31.2">
      <c r="A235" s="36" t="s">
        <v>61</v>
      </c>
      <c r="B235" s="37" t="s">
        <v>201</v>
      </c>
      <c r="C235" s="38">
        <f>(C236+C237)/(C238+C239)*100</f>
        <v>0</v>
      </c>
      <c r="D235" s="38">
        <f aca="true" t="shared" si="39" ref="D235:E235">(D236+D237)/(D238+D239)*100</f>
        <v>0</v>
      </c>
      <c r="E235" s="38">
        <f t="shared" si="39"/>
        <v>0</v>
      </c>
      <c r="F235" s="29"/>
    </row>
    <row r="236" spans="1:6" ht="46.8">
      <c r="A236" s="36"/>
      <c r="B236" s="37" t="s">
        <v>202</v>
      </c>
      <c r="C236" s="38">
        <f>D236+E236</f>
        <v>0</v>
      </c>
      <c r="D236" s="39">
        <v>0</v>
      </c>
      <c r="E236" s="39">
        <v>0</v>
      </c>
      <c r="F236" s="29" t="s">
        <v>344</v>
      </c>
    </row>
    <row r="237" spans="1:6" ht="31.2">
      <c r="A237" s="36"/>
      <c r="B237" s="37" t="s">
        <v>203</v>
      </c>
      <c r="C237" s="38">
        <f>D237+E237</f>
        <v>0</v>
      </c>
      <c r="D237" s="39">
        <v>0</v>
      </c>
      <c r="E237" s="39"/>
      <c r="F237" s="29" t="s">
        <v>335</v>
      </c>
    </row>
    <row r="238" spans="1:6" ht="31.2">
      <c r="A238" s="36"/>
      <c r="B238" s="37" t="s">
        <v>138</v>
      </c>
      <c r="C238" s="38">
        <f t="shared" si="33"/>
        <v>14</v>
      </c>
      <c r="D238" s="39">
        <v>12</v>
      </c>
      <c r="E238" s="39">
        <v>2</v>
      </c>
      <c r="F238" s="29" t="s">
        <v>344</v>
      </c>
    </row>
    <row r="239" spans="1:6" ht="15">
      <c r="A239" s="36"/>
      <c r="B239" s="37" t="s">
        <v>148</v>
      </c>
      <c r="C239" s="38">
        <f t="shared" si="33"/>
        <v>1</v>
      </c>
      <c r="D239" s="39">
        <v>1</v>
      </c>
      <c r="E239" s="39"/>
      <c r="F239" s="29" t="s">
        <v>335</v>
      </c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2"/>
  <sheetViews>
    <sheetView zoomScale="85" zoomScaleNormal="85" workbookViewId="0" topLeftCell="A1">
      <selection activeCell="B148" sqref="B148"/>
    </sheetView>
  </sheetViews>
  <sheetFormatPr defaultColWidth="9.140625" defaultRowHeight="15"/>
  <cols>
    <col min="1" max="1" width="11.28125" style="0" bestFit="1" customWidth="1"/>
    <col min="2" max="2" width="127.57421875" style="49" customWidth="1"/>
    <col min="3" max="3" width="20.00390625" style="0" customWidth="1"/>
    <col min="4" max="4" width="23.57421875" style="0" customWidth="1"/>
  </cols>
  <sheetData>
    <row r="1" spans="1:4" ht="15.6">
      <c r="A1" s="6" t="s">
        <v>0</v>
      </c>
      <c r="B1" s="6" t="s">
        <v>1</v>
      </c>
      <c r="C1" s="8" t="s">
        <v>604</v>
      </c>
      <c r="D1" s="8" t="s">
        <v>8</v>
      </c>
    </row>
    <row r="2" spans="1:4" ht="30.75" customHeight="1">
      <c r="A2" s="10" t="s">
        <v>605</v>
      </c>
      <c r="B2" s="24" t="s">
        <v>606</v>
      </c>
      <c r="C2" s="11"/>
      <c r="D2" s="11"/>
    </row>
    <row r="3" spans="1:4" ht="30.75" customHeight="1">
      <c r="A3" s="12" t="s">
        <v>607</v>
      </c>
      <c r="B3" s="22" t="s">
        <v>608</v>
      </c>
      <c r="C3" s="13"/>
      <c r="D3" s="13"/>
    </row>
    <row r="4" spans="1:4" ht="52.5" customHeight="1">
      <c r="A4" s="2" t="s">
        <v>609</v>
      </c>
      <c r="B4" s="3" t="s">
        <v>610</v>
      </c>
      <c r="C4" s="14" t="e">
        <f>(C5/C6)*100</f>
        <v>#DIV/0!</v>
      </c>
      <c r="D4" s="4"/>
    </row>
    <row r="5" spans="1:4" ht="46.8">
      <c r="A5" s="2"/>
      <c r="B5" s="3" t="s">
        <v>611</v>
      </c>
      <c r="C5" s="16"/>
      <c r="D5" s="4" t="s">
        <v>336</v>
      </c>
    </row>
    <row r="6" spans="1:4" ht="15.6">
      <c r="A6" s="2"/>
      <c r="B6" s="3" t="s">
        <v>612</v>
      </c>
      <c r="C6" s="16"/>
      <c r="D6" s="4"/>
    </row>
    <row r="7" spans="1:4" ht="46.8">
      <c r="A7" s="2" t="s">
        <v>613</v>
      </c>
      <c r="B7" s="3" t="s">
        <v>614</v>
      </c>
      <c r="C7" s="14" t="e">
        <f>(C8/C9)*100</f>
        <v>#DIV/0!</v>
      </c>
      <c r="D7" s="4"/>
    </row>
    <row r="8" spans="1:4" ht="31.2">
      <c r="A8" s="2"/>
      <c r="B8" s="3" t="s">
        <v>589</v>
      </c>
      <c r="C8" s="16"/>
      <c r="D8" s="4" t="s">
        <v>337</v>
      </c>
    </row>
    <row r="9" spans="1:4" ht="15.6">
      <c r="A9" s="2"/>
      <c r="B9" s="3" t="s">
        <v>615</v>
      </c>
      <c r="C9" s="16"/>
      <c r="D9" s="4"/>
    </row>
    <row r="10" spans="1:4" ht="30.75" customHeight="1">
      <c r="A10" s="12" t="s">
        <v>616</v>
      </c>
      <c r="B10" s="22" t="s">
        <v>617</v>
      </c>
      <c r="C10" s="13"/>
      <c r="D10" s="13"/>
    </row>
    <row r="11" spans="1:4" ht="62.4">
      <c r="A11" s="2" t="s">
        <v>618</v>
      </c>
      <c r="B11" s="3" t="s">
        <v>619</v>
      </c>
      <c r="C11" s="14" t="e">
        <f>((C12+C13)/C14)*100</f>
        <v>#DIV/0!</v>
      </c>
      <c r="D11" s="4"/>
    </row>
    <row r="12" spans="1:4" ht="31.2">
      <c r="A12" s="2"/>
      <c r="B12" s="3" t="s">
        <v>620</v>
      </c>
      <c r="C12" s="16"/>
      <c r="D12" s="4" t="s">
        <v>337</v>
      </c>
    </row>
    <row r="13" spans="1:4" ht="31.2">
      <c r="A13" s="2"/>
      <c r="B13" s="3" t="s">
        <v>621</v>
      </c>
      <c r="C13" s="16"/>
      <c r="D13" s="4" t="s">
        <v>337</v>
      </c>
    </row>
    <row r="14" spans="1:4" ht="31.2">
      <c r="A14" s="2"/>
      <c r="B14" s="3" t="s">
        <v>622</v>
      </c>
      <c r="C14" s="16"/>
      <c r="D14" s="4" t="s">
        <v>337</v>
      </c>
    </row>
    <row r="15" spans="1:4" ht="62.4">
      <c r="A15" s="2" t="s">
        <v>623</v>
      </c>
      <c r="B15" s="3" t="s">
        <v>624</v>
      </c>
      <c r="C15" s="4"/>
      <c r="D15" s="4"/>
    </row>
    <row r="16" spans="1:4" ht="15.6">
      <c r="A16" s="2"/>
      <c r="B16" s="3" t="s">
        <v>625</v>
      </c>
      <c r="C16" s="14" t="e">
        <f>(C17/C20)*100</f>
        <v>#DIV/0!</v>
      </c>
      <c r="D16" s="4"/>
    </row>
    <row r="17" spans="1:4" ht="46.8">
      <c r="A17" s="2"/>
      <c r="B17" s="3" t="s">
        <v>626</v>
      </c>
      <c r="C17" s="16"/>
      <c r="D17" s="4" t="s">
        <v>336</v>
      </c>
    </row>
    <row r="18" spans="1:4" ht="15.6">
      <c r="A18" s="2"/>
      <c r="B18" s="3" t="s">
        <v>627</v>
      </c>
      <c r="C18" s="14" t="e">
        <f>(C19/C20)*100</f>
        <v>#DIV/0!</v>
      </c>
      <c r="D18" s="4"/>
    </row>
    <row r="19" spans="1:4" ht="46.8">
      <c r="A19" s="2"/>
      <c r="B19" s="3" t="s">
        <v>628</v>
      </c>
      <c r="C19" s="16"/>
      <c r="D19" s="4" t="s">
        <v>336</v>
      </c>
    </row>
    <row r="20" spans="1:4" ht="62.4">
      <c r="A20" s="2"/>
      <c r="B20" s="3" t="s">
        <v>629</v>
      </c>
      <c r="C20" s="16"/>
      <c r="D20" s="4" t="s">
        <v>336</v>
      </c>
    </row>
    <row r="21" spans="1:4" ht="62.4">
      <c r="A21" s="2" t="s">
        <v>630</v>
      </c>
      <c r="B21" s="3" t="s">
        <v>631</v>
      </c>
      <c r="C21" s="4"/>
      <c r="D21" s="4"/>
    </row>
    <row r="22" spans="1:4" ht="15.6">
      <c r="A22" s="2"/>
      <c r="B22" s="3" t="s">
        <v>632</v>
      </c>
      <c r="C22" s="14" t="e">
        <f>(C23/C26)*100</f>
        <v>#DIV/0!</v>
      </c>
      <c r="D22" s="4"/>
    </row>
    <row r="23" spans="1:4" ht="31.2">
      <c r="A23" s="2"/>
      <c r="B23" s="3" t="s">
        <v>633</v>
      </c>
      <c r="C23" s="16"/>
      <c r="D23" s="4" t="s">
        <v>337</v>
      </c>
    </row>
    <row r="24" spans="1:4" ht="15.6">
      <c r="A24" s="2"/>
      <c r="B24" s="3" t="s">
        <v>627</v>
      </c>
      <c r="C24" s="14" t="e">
        <f>(C25/C26)*100</f>
        <v>#DIV/0!</v>
      </c>
      <c r="D24" s="4"/>
    </row>
    <row r="25" spans="1:4" ht="31.2">
      <c r="A25" s="2"/>
      <c r="B25" s="3" t="s">
        <v>634</v>
      </c>
      <c r="C25" s="16"/>
      <c r="D25" s="4" t="s">
        <v>337</v>
      </c>
    </row>
    <row r="26" spans="1:4" ht="31.2">
      <c r="A26" s="2"/>
      <c r="B26" s="3" t="s">
        <v>589</v>
      </c>
      <c r="C26" s="16"/>
      <c r="D26" s="4" t="s">
        <v>337</v>
      </c>
    </row>
    <row r="27" spans="1:4" ht="46.8">
      <c r="A27" s="2" t="s">
        <v>635</v>
      </c>
      <c r="B27" s="3" t="s">
        <v>636</v>
      </c>
      <c r="C27" s="14" t="e">
        <f>(C28/C29)*100</f>
        <v>#DIV/0!</v>
      </c>
      <c r="D27" s="4"/>
    </row>
    <row r="28" spans="1:4" ht="46.8">
      <c r="A28" s="2"/>
      <c r="B28" s="3" t="s">
        <v>637</v>
      </c>
      <c r="C28" s="16"/>
      <c r="D28" s="4" t="s">
        <v>336</v>
      </c>
    </row>
    <row r="29" spans="1:4" ht="62.4">
      <c r="A29" s="2"/>
      <c r="B29" s="3" t="s">
        <v>629</v>
      </c>
      <c r="C29" s="16"/>
      <c r="D29" s="4" t="s">
        <v>336</v>
      </c>
    </row>
    <row r="30" spans="1:4" ht="62.4">
      <c r="A30" s="2" t="s">
        <v>638</v>
      </c>
      <c r="B30" s="3" t="s">
        <v>639</v>
      </c>
      <c r="C30" s="4"/>
      <c r="D30" s="4"/>
    </row>
    <row r="31" spans="1:4" ht="15.6">
      <c r="A31" s="2"/>
      <c r="B31" s="3" t="s">
        <v>640</v>
      </c>
      <c r="C31" s="14" t="e">
        <f>(C32/C37)*100</f>
        <v>#DIV/0!</v>
      </c>
      <c r="D31" s="4"/>
    </row>
    <row r="32" spans="1:4" ht="31.2">
      <c r="A32" s="2"/>
      <c r="B32" s="3" t="s">
        <v>641</v>
      </c>
      <c r="C32" s="16"/>
      <c r="D32" s="4" t="s">
        <v>337</v>
      </c>
    </row>
    <row r="33" spans="1:4" ht="15.6">
      <c r="A33" s="2"/>
      <c r="B33" s="3" t="s">
        <v>642</v>
      </c>
      <c r="C33" s="14" t="e">
        <f>(C34/C37)*100</f>
        <v>#DIV/0!</v>
      </c>
      <c r="D33" s="4"/>
    </row>
    <row r="34" spans="1:4" ht="31.2">
      <c r="A34" s="2"/>
      <c r="B34" s="3" t="s">
        <v>643</v>
      </c>
      <c r="C34" s="16"/>
      <c r="D34" s="4" t="s">
        <v>337</v>
      </c>
    </row>
    <row r="35" spans="1:4" ht="15.6">
      <c r="A35" s="2"/>
      <c r="B35" s="3" t="s">
        <v>644</v>
      </c>
      <c r="C35" s="14" t="e">
        <f>(C36/C37)*100</f>
        <v>#DIV/0!</v>
      </c>
      <c r="D35" s="4"/>
    </row>
    <row r="36" spans="1:4" ht="31.2">
      <c r="A36" s="2"/>
      <c r="B36" s="3" t="s">
        <v>645</v>
      </c>
      <c r="C36" s="16"/>
      <c r="D36" s="4" t="s">
        <v>337</v>
      </c>
    </row>
    <row r="37" spans="1:4" ht="31.2">
      <c r="A37" s="2"/>
      <c r="B37" s="3" t="s">
        <v>589</v>
      </c>
      <c r="C37" s="16"/>
      <c r="D37" s="4" t="s">
        <v>337</v>
      </c>
    </row>
    <row r="38" spans="1:4" ht="31.2">
      <c r="A38" s="2" t="s">
        <v>646</v>
      </c>
      <c r="B38" s="3" t="s">
        <v>647</v>
      </c>
      <c r="C38" s="14" t="e">
        <f>(C39/C40)*100</f>
        <v>#DIV/0!</v>
      </c>
      <c r="D38" s="4"/>
    </row>
    <row r="39" spans="1:4" ht="31.2">
      <c r="A39" s="2"/>
      <c r="B39" s="3" t="s">
        <v>648</v>
      </c>
      <c r="C39" s="16"/>
      <c r="D39" s="4" t="s">
        <v>337</v>
      </c>
    </row>
    <row r="40" spans="1:4" ht="31.2">
      <c r="A40" s="2"/>
      <c r="B40" s="3" t="s">
        <v>649</v>
      </c>
      <c r="C40" s="16"/>
      <c r="D40" s="4" t="s">
        <v>337</v>
      </c>
    </row>
    <row r="41" spans="1:4" ht="15.75" customHeight="1">
      <c r="A41" s="12" t="s">
        <v>650</v>
      </c>
      <c r="B41" s="22" t="s">
        <v>651</v>
      </c>
      <c r="C41" s="13"/>
      <c r="D41" s="13"/>
    </row>
    <row r="42" spans="1:4" ht="46.8">
      <c r="A42" s="2" t="s">
        <v>652</v>
      </c>
      <c r="B42" s="3" t="s">
        <v>653</v>
      </c>
      <c r="C42" s="4"/>
      <c r="D42" s="4"/>
    </row>
    <row r="43" spans="1:4" ht="15.6">
      <c r="A43" s="2"/>
      <c r="B43" s="3" t="s">
        <v>654</v>
      </c>
      <c r="C43" s="14" t="e">
        <f>(C44/C45)*100</f>
        <v>#DIV/0!</v>
      </c>
      <c r="D43" s="4"/>
    </row>
    <row r="44" spans="1:4" ht="46.8">
      <c r="A44" s="2"/>
      <c r="B44" s="3" t="s">
        <v>655</v>
      </c>
      <c r="C44" s="16"/>
      <c r="D44" s="4" t="s">
        <v>337</v>
      </c>
    </row>
    <row r="45" spans="1:4" ht="46.8">
      <c r="A45" s="2"/>
      <c r="B45" s="3" t="s">
        <v>656</v>
      </c>
      <c r="C45" s="16"/>
      <c r="D45" s="4" t="s">
        <v>337</v>
      </c>
    </row>
    <row r="46" spans="1:4" ht="15.6">
      <c r="A46" s="2"/>
      <c r="B46" s="3" t="s">
        <v>657</v>
      </c>
      <c r="C46" s="14" t="e">
        <f>(C47/C48)*100</f>
        <v>#DIV/0!</v>
      </c>
      <c r="D46" s="4"/>
    </row>
    <row r="47" spans="1:4" ht="46.8">
      <c r="A47" s="2"/>
      <c r="B47" s="3" t="s">
        <v>658</v>
      </c>
      <c r="C47" s="16"/>
      <c r="D47" s="4" t="s">
        <v>337</v>
      </c>
    </row>
    <row r="48" spans="1:4" ht="46.8">
      <c r="A48" s="2"/>
      <c r="B48" s="3" t="s">
        <v>659</v>
      </c>
      <c r="C48" s="16"/>
      <c r="D48" s="4" t="s">
        <v>337</v>
      </c>
    </row>
    <row r="49" spans="1:4" ht="62.4">
      <c r="A49" s="2" t="s">
        <v>660</v>
      </c>
      <c r="B49" s="3" t="s">
        <v>661</v>
      </c>
      <c r="C49" s="4"/>
      <c r="D49" s="4"/>
    </row>
    <row r="50" spans="1:4" ht="15.6">
      <c r="A50" s="2"/>
      <c r="B50" s="3" t="s">
        <v>662</v>
      </c>
      <c r="C50" s="14" t="e">
        <f>(C51/C54)*100</f>
        <v>#DIV/0!</v>
      </c>
      <c r="D50" s="4"/>
    </row>
    <row r="51" spans="1:4" ht="62.4">
      <c r="A51" s="2"/>
      <c r="B51" s="3" t="s">
        <v>663</v>
      </c>
      <c r="C51" s="16"/>
      <c r="D51" s="4" t="s">
        <v>337</v>
      </c>
    </row>
    <row r="52" spans="1:4" ht="15.6">
      <c r="A52" s="2"/>
      <c r="B52" s="3" t="s">
        <v>664</v>
      </c>
      <c r="C52" s="14" t="e">
        <f>(C53/C54)*100</f>
        <v>#DIV/0!</v>
      </c>
      <c r="D52" s="4"/>
    </row>
    <row r="53" spans="1:4" ht="62.4">
      <c r="A53" s="2"/>
      <c r="B53" s="3" t="s">
        <v>665</v>
      </c>
      <c r="C53" s="16"/>
      <c r="D53" s="4" t="s">
        <v>337</v>
      </c>
    </row>
    <row r="54" spans="1:4" ht="46.8">
      <c r="A54" s="2"/>
      <c r="B54" s="3" t="s">
        <v>666</v>
      </c>
      <c r="C54" s="16"/>
      <c r="D54" s="4" t="s">
        <v>337</v>
      </c>
    </row>
    <row r="55" spans="1:4" ht="46.8">
      <c r="A55" s="2" t="s">
        <v>667</v>
      </c>
      <c r="B55" s="3" t="s">
        <v>668</v>
      </c>
      <c r="C55" s="14" t="e">
        <f>(C56+(C57*0.25)+(C58*0.1))/(C59+C60)</f>
        <v>#DIV/0!</v>
      </c>
      <c r="D55" s="4"/>
    </row>
    <row r="56" spans="1:4" ht="31.2">
      <c r="A56" s="2"/>
      <c r="B56" s="3" t="s">
        <v>641</v>
      </c>
      <c r="C56" s="16"/>
      <c r="D56" s="4" t="s">
        <v>337</v>
      </c>
    </row>
    <row r="57" spans="1:4" ht="31.2">
      <c r="A57" s="2"/>
      <c r="B57" s="3" t="s">
        <v>643</v>
      </c>
      <c r="C57" s="16"/>
      <c r="D57" s="4" t="s">
        <v>337</v>
      </c>
    </row>
    <row r="58" spans="1:4" ht="31.2">
      <c r="A58" s="2"/>
      <c r="B58" s="3" t="s">
        <v>669</v>
      </c>
      <c r="C58" s="16"/>
      <c r="D58" s="4" t="s">
        <v>337</v>
      </c>
    </row>
    <row r="59" spans="1:4" ht="46.8">
      <c r="A59" s="2"/>
      <c r="B59" s="3" t="s">
        <v>659</v>
      </c>
      <c r="C59" s="16"/>
      <c r="D59" s="4" t="s">
        <v>337</v>
      </c>
    </row>
    <row r="60" spans="1:4" ht="46.8">
      <c r="A60" s="2"/>
      <c r="B60" s="3" t="s">
        <v>670</v>
      </c>
      <c r="C60" s="16"/>
      <c r="D60" s="4" t="s">
        <v>337</v>
      </c>
    </row>
    <row r="61" spans="1:4" ht="46.8">
      <c r="A61" s="2" t="s">
        <v>671</v>
      </c>
      <c r="B61" s="3" t="s">
        <v>672</v>
      </c>
      <c r="C61" s="14" t="e">
        <f>(((C62/C63)/12)*1000)/C64*100</f>
        <v>#DIV/0!</v>
      </c>
      <c r="D61" s="4"/>
    </row>
    <row r="62" spans="1:4" ht="62.4">
      <c r="A62" s="2"/>
      <c r="B62" s="3" t="s">
        <v>673</v>
      </c>
      <c r="C62" s="16"/>
      <c r="D62" s="4" t="s">
        <v>674</v>
      </c>
    </row>
    <row r="63" spans="1:4" ht="62.4">
      <c r="A63" s="2"/>
      <c r="B63" s="3" t="s">
        <v>675</v>
      </c>
      <c r="C63" s="16"/>
      <c r="D63" s="4" t="s">
        <v>674</v>
      </c>
    </row>
    <row r="64" spans="1:4" ht="46.8">
      <c r="A64" s="2"/>
      <c r="B64" s="3" t="s">
        <v>676</v>
      </c>
      <c r="C64" s="16"/>
      <c r="D64" s="29" t="s">
        <v>343</v>
      </c>
    </row>
    <row r="65" spans="1:4" ht="30.75" customHeight="1">
      <c r="A65" s="12" t="s">
        <v>677</v>
      </c>
      <c r="B65" s="22" t="s">
        <v>678</v>
      </c>
      <c r="C65" s="13"/>
      <c r="D65" s="13"/>
    </row>
    <row r="66" spans="1:4" ht="46.8">
      <c r="A66" s="2" t="s">
        <v>679</v>
      </c>
      <c r="B66" s="3" t="s">
        <v>680</v>
      </c>
      <c r="C66" s="14" t="e">
        <f>(C67/C68)*100</f>
        <v>#DIV/0!</v>
      </c>
      <c r="D66" s="4"/>
    </row>
    <row r="67" spans="1:4" ht="62.4">
      <c r="A67" s="2"/>
      <c r="B67" s="3" t="s">
        <v>681</v>
      </c>
      <c r="C67" s="16"/>
      <c r="D67" s="4" t="s">
        <v>682</v>
      </c>
    </row>
    <row r="68" spans="1:4" ht="46.8">
      <c r="A68" s="2"/>
      <c r="B68" s="3" t="s">
        <v>683</v>
      </c>
      <c r="C68" s="16"/>
      <c r="D68" s="4" t="s">
        <v>682</v>
      </c>
    </row>
    <row r="69" spans="1:4" ht="31.2">
      <c r="A69" s="2" t="s">
        <v>684</v>
      </c>
      <c r="B69" s="3" t="s">
        <v>685</v>
      </c>
      <c r="C69" s="14" t="e">
        <f>(C70/(C71*0.2))*100</f>
        <v>#DIV/0!</v>
      </c>
      <c r="D69" s="4"/>
    </row>
    <row r="70" spans="1:4" ht="62.4">
      <c r="A70" s="2"/>
      <c r="B70" s="3" t="s">
        <v>686</v>
      </c>
      <c r="C70" s="16"/>
      <c r="D70" s="4" t="s">
        <v>682</v>
      </c>
    </row>
    <row r="71" spans="1:4" ht="46.8">
      <c r="A71" s="2"/>
      <c r="B71" s="3" t="s">
        <v>687</v>
      </c>
      <c r="C71" s="14">
        <f>(C72+C73)*0.9</f>
        <v>0</v>
      </c>
      <c r="D71" s="4"/>
    </row>
    <row r="72" spans="1:4" ht="15.6">
      <c r="A72" s="2"/>
      <c r="B72" s="3" t="s">
        <v>688</v>
      </c>
      <c r="C72" s="16"/>
      <c r="D72" s="4" t="s">
        <v>682</v>
      </c>
    </row>
    <row r="73" spans="1:4" ht="15.6">
      <c r="A73" s="2"/>
      <c r="B73" s="3" t="s">
        <v>689</v>
      </c>
      <c r="C73" s="16"/>
      <c r="D73" s="4" t="s">
        <v>682</v>
      </c>
    </row>
    <row r="74" spans="1:4" ht="15.6">
      <c r="A74" s="2"/>
      <c r="B74" s="3" t="s">
        <v>690</v>
      </c>
      <c r="C74" s="16"/>
      <c r="D74" s="4"/>
    </row>
    <row r="75" spans="1:4" ht="46.8">
      <c r="A75" s="2" t="s">
        <v>691</v>
      </c>
      <c r="B75" s="3" t="s">
        <v>692</v>
      </c>
      <c r="C75" s="4"/>
      <c r="D75" s="4"/>
    </row>
    <row r="76" spans="1:4" ht="26.25" customHeight="1">
      <c r="A76" s="2"/>
      <c r="B76" s="3" t="s">
        <v>654</v>
      </c>
      <c r="C76" s="14" t="e">
        <f>(C77/C80)*100</f>
        <v>#DIV/0!</v>
      </c>
      <c r="D76" s="4"/>
    </row>
    <row r="77" spans="1:4" ht="30.75" customHeight="1">
      <c r="A77" s="2"/>
      <c r="B77" s="3" t="s">
        <v>693</v>
      </c>
      <c r="C77" s="16"/>
      <c r="D77" s="4" t="s">
        <v>682</v>
      </c>
    </row>
    <row r="78" spans="1:4" ht="28.5" customHeight="1">
      <c r="A78" s="2"/>
      <c r="B78" s="3" t="s">
        <v>694</v>
      </c>
      <c r="C78" s="14" t="e">
        <f>(C79/C80)*100</f>
        <v>#DIV/0!</v>
      </c>
      <c r="D78" s="4"/>
    </row>
    <row r="79" spans="1:4" ht="30.75" customHeight="1">
      <c r="A79" s="2"/>
      <c r="B79" s="3" t="s">
        <v>695</v>
      </c>
      <c r="C79" s="16"/>
      <c r="D79" s="4" t="s">
        <v>682</v>
      </c>
    </row>
    <row r="80" spans="1:4" ht="30.75" customHeight="1">
      <c r="A80" s="2"/>
      <c r="B80" s="3" t="s">
        <v>696</v>
      </c>
      <c r="C80" s="16"/>
      <c r="D80" s="4" t="s">
        <v>682</v>
      </c>
    </row>
    <row r="81" spans="1:4" ht="46.8">
      <c r="A81" s="2" t="s">
        <v>697</v>
      </c>
      <c r="B81" s="3" t="s">
        <v>698</v>
      </c>
      <c r="C81" s="14" t="e">
        <f>(C82/C83)*100</f>
        <v>#DIV/0!</v>
      </c>
      <c r="D81" s="4"/>
    </row>
    <row r="82" spans="1:4" ht="46.8">
      <c r="A82" s="2"/>
      <c r="B82" s="3" t="s">
        <v>699</v>
      </c>
      <c r="C82" s="16"/>
      <c r="D82" s="4" t="s">
        <v>682</v>
      </c>
    </row>
    <row r="83" spans="1:4" ht="46.8">
      <c r="A83" s="2"/>
      <c r="B83" s="3" t="s">
        <v>700</v>
      </c>
      <c r="C83" s="16"/>
      <c r="D83" s="4" t="s">
        <v>682</v>
      </c>
    </row>
    <row r="84" spans="1:4" ht="78">
      <c r="A84" s="2" t="s">
        <v>701</v>
      </c>
      <c r="B84" s="3" t="s">
        <v>702</v>
      </c>
      <c r="C84" s="14" t="e">
        <f>C85/C86</f>
        <v>#DIV/0!</v>
      </c>
      <c r="D84" s="4"/>
    </row>
    <row r="85" spans="1:4" ht="62.4">
      <c r="A85" s="2"/>
      <c r="B85" s="3" t="s">
        <v>703</v>
      </c>
      <c r="C85" s="16"/>
      <c r="D85" s="4" t="s">
        <v>682</v>
      </c>
    </row>
    <row r="86" spans="1:4" ht="46.8">
      <c r="A86" s="2"/>
      <c r="B86" s="3" t="s">
        <v>704</v>
      </c>
      <c r="C86" s="16"/>
      <c r="D86" s="4" t="s">
        <v>682</v>
      </c>
    </row>
    <row r="87" spans="1:4" ht="30.75" customHeight="1">
      <c r="A87" s="12" t="s">
        <v>705</v>
      </c>
      <c r="B87" s="22" t="s">
        <v>706</v>
      </c>
      <c r="C87" s="13"/>
      <c r="D87" s="13"/>
    </row>
    <row r="88" spans="1:4" ht="46.8">
      <c r="A88" s="2" t="s">
        <v>707</v>
      </c>
      <c r="B88" s="3" t="s">
        <v>708</v>
      </c>
      <c r="C88" s="14" t="e">
        <f>(C89/C90)*100</f>
        <v>#DIV/0!</v>
      </c>
      <c r="D88" s="4"/>
    </row>
    <row r="89" spans="1:4" ht="78">
      <c r="A89" s="2"/>
      <c r="B89" s="3" t="s">
        <v>709</v>
      </c>
      <c r="C89" s="16"/>
      <c r="D89" s="4" t="s">
        <v>682</v>
      </c>
    </row>
    <row r="90" spans="1:4" ht="46.8">
      <c r="A90" s="2"/>
      <c r="B90" s="3" t="s">
        <v>710</v>
      </c>
      <c r="C90" s="16"/>
      <c r="D90" s="4" t="s">
        <v>682</v>
      </c>
    </row>
    <row r="91" spans="1:4" ht="31.2">
      <c r="A91" s="2" t="s">
        <v>711</v>
      </c>
      <c r="B91" s="3" t="s">
        <v>712</v>
      </c>
      <c r="C91" s="4"/>
      <c r="D91" s="4"/>
    </row>
    <row r="92" spans="1:4" ht="15.6">
      <c r="A92" s="2"/>
      <c r="B92" s="3" t="s">
        <v>713</v>
      </c>
      <c r="C92" s="14" t="e">
        <f>(C93/C94)*100</f>
        <v>#DIV/0!</v>
      </c>
      <c r="D92" s="4"/>
    </row>
    <row r="93" spans="1:4" ht="46.8">
      <c r="A93" s="2"/>
      <c r="B93" s="3" t="s">
        <v>714</v>
      </c>
      <c r="C93" s="16"/>
      <c r="D93" s="4" t="s">
        <v>336</v>
      </c>
    </row>
    <row r="94" spans="1:4" ht="46.8">
      <c r="A94" s="2"/>
      <c r="B94" s="3" t="s">
        <v>611</v>
      </c>
      <c r="C94" s="16"/>
      <c r="D94" s="4" t="s">
        <v>336</v>
      </c>
    </row>
    <row r="95" spans="1:4" ht="20.25" customHeight="1">
      <c r="A95" s="2"/>
      <c r="B95" s="3" t="s">
        <v>715</v>
      </c>
      <c r="C95" s="14" t="e">
        <f>(C96/C97)*100</f>
        <v>#DIV/0!</v>
      </c>
      <c r="D95" s="4"/>
    </row>
    <row r="96" spans="1:4" ht="31.2">
      <c r="A96" s="2"/>
      <c r="B96" s="3" t="s">
        <v>716</v>
      </c>
      <c r="C96" s="16"/>
      <c r="D96" s="4" t="s">
        <v>337</v>
      </c>
    </row>
    <row r="97" spans="1:4" ht="31.2">
      <c r="A97" s="2"/>
      <c r="B97" s="3" t="s">
        <v>717</v>
      </c>
      <c r="C97" s="16"/>
      <c r="D97" s="4" t="s">
        <v>337</v>
      </c>
    </row>
    <row r="98" spans="1:4" ht="46.8">
      <c r="A98" s="2" t="s">
        <v>718</v>
      </c>
      <c r="B98" s="3" t="s">
        <v>719</v>
      </c>
      <c r="C98" s="4"/>
      <c r="D98" s="4"/>
    </row>
    <row r="99" spans="1:4" ht="30.75" customHeight="1">
      <c r="A99" s="2"/>
      <c r="B99" s="3" t="s">
        <v>720</v>
      </c>
      <c r="C99" s="14" t="e">
        <f>(C100/C101)*100</f>
        <v>#DIV/0!</v>
      </c>
      <c r="D99" s="4"/>
    </row>
    <row r="100" spans="1:4" ht="46.8">
      <c r="A100" s="2"/>
      <c r="B100" s="3" t="s">
        <v>721</v>
      </c>
      <c r="C100" s="16"/>
      <c r="D100" s="4" t="s">
        <v>336</v>
      </c>
    </row>
    <row r="101" spans="1:4" ht="46.8">
      <c r="A101" s="2"/>
      <c r="B101" s="3" t="s">
        <v>611</v>
      </c>
      <c r="C101" s="16"/>
      <c r="D101" s="4" t="s">
        <v>336</v>
      </c>
    </row>
    <row r="102" spans="1:4" ht="30.75" customHeight="1">
      <c r="A102" s="2"/>
      <c r="B102" s="3" t="s">
        <v>715</v>
      </c>
      <c r="C102" s="14" t="e">
        <f>(C103/C104)*100</f>
        <v>#DIV/0!</v>
      </c>
      <c r="D102" s="4"/>
    </row>
    <row r="103" spans="1:4" ht="31.2">
      <c r="A103" s="2"/>
      <c r="B103" s="3" t="s">
        <v>722</v>
      </c>
      <c r="C103" s="16"/>
      <c r="D103" s="4" t="s">
        <v>337</v>
      </c>
    </row>
    <row r="104" spans="1:4" ht="31.2">
      <c r="A104" s="2"/>
      <c r="B104" s="3" t="s">
        <v>589</v>
      </c>
      <c r="C104" s="16"/>
      <c r="D104" s="4" t="s">
        <v>337</v>
      </c>
    </row>
    <row r="105" spans="1:4" ht="30.75" customHeight="1">
      <c r="A105" s="12" t="s">
        <v>723</v>
      </c>
      <c r="B105" s="22" t="s">
        <v>724</v>
      </c>
      <c r="C105" s="13"/>
      <c r="D105" s="13"/>
    </row>
    <row r="106" spans="1:4" ht="46.8">
      <c r="A106" s="2" t="s">
        <v>725</v>
      </c>
      <c r="B106" s="3" t="s">
        <v>726</v>
      </c>
      <c r="C106" s="14" t="e">
        <f>(C107/C108)*100</f>
        <v>#DIV/0!</v>
      </c>
      <c r="D106" s="4"/>
    </row>
    <row r="107" spans="1:4" ht="31.2">
      <c r="A107" s="2"/>
      <c r="B107" s="3" t="s">
        <v>727</v>
      </c>
      <c r="C107" s="16"/>
      <c r="D107" s="4" t="s">
        <v>337</v>
      </c>
    </row>
    <row r="108" spans="1:4" ht="31.2">
      <c r="A108" s="2"/>
      <c r="B108" s="3" t="s">
        <v>728</v>
      </c>
      <c r="C108" s="16"/>
      <c r="D108" s="4" t="s">
        <v>337</v>
      </c>
    </row>
    <row r="109" spans="1:4" ht="30.75" customHeight="1">
      <c r="A109" s="12" t="s">
        <v>729</v>
      </c>
      <c r="B109" s="22" t="s">
        <v>730</v>
      </c>
      <c r="C109" s="13"/>
      <c r="D109" s="13"/>
    </row>
    <row r="110" spans="1:4" ht="62.4">
      <c r="A110" s="2" t="s">
        <v>731</v>
      </c>
      <c r="B110" s="3" t="s">
        <v>732</v>
      </c>
      <c r="C110" s="14" t="e">
        <f>(C111/C112)*100</f>
        <v>#DIV/0!</v>
      </c>
      <c r="D110" s="4"/>
    </row>
    <row r="111" spans="1:4" ht="62.4">
      <c r="A111" s="2"/>
      <c r="B111" s="3" t="s">
        <v>733</v>
      </c>
      <c r="C111" s="16"/>
      <c r="D111" s="4" t="s">
        <v>682</v>
      </c>
    </row>
    <row r="112" spans="1:4" ht="62.4">
      <c r="A112" s="2"/>
      <c r="B112" s="3" t="s">
        <v>734</v>
      </c>
      <c r="C112" s="16"/>
      <c r="D112" s="4" t="s">
        <v>682</v>
      </c>
    </row>
    <row r="113" spans="1:4" ht="62.4">
      <c r="A113" s="2" t="s">
        <v>735</v>
      </c>
      <c r="B113" s="3" t="s">
        <v>736</v>
      </c>
      <c r="C113" s="14" t="e">
        <f>(C114/C115)*100</f>
        <v>#DIV/0!</v>
      </c>
      <c r="D113" s="4"/>
    </row>
    <row r="114" spans="1:4" ht="62.4">
      <c r="A114" s="2"/>
      <c r="B114" s="3" t="s">
        <v>737</v>
      </c>
      <c r="C114" s="16"/>
      <c r="D114" s="4" t="s">
        <v>682</v>
      </c>
    </row>
    <row r="115" spans="1:4" ht="62.4">
      <c r="A115" s="2"/>
      <c r="B115" s="3" t="s">
        <v>738</v>
      </c>
      <c r="C115" s="16"/>
      <c r="D115" s="4" t="s">
        <v>682</v>
      </c>
    </row>
    <row r="116" spans="1:4" ht="62.4">
      <c r="A116" s="2" t="s">
        <v>739</v>
      </c>
      <c r="B116" s="3" t="s">
        <v>740</v>
      </c>
      <c r="C116" s="14" t="e">
        <f>C117/C118</f>
        <v>#DIV/0!</v>
      </c>
      <c r="D116" s="4"/>
    </row>
    <row r="117" spans="1:4" ht="46.8">
      <c r="A117" s="2"/>
      <c r="B117" s="3" t="s">
        <v>741</v>
      </c>
      <c r="C117" s="16"/>
      <c r="D117" s="4" t="s">
        <v>682</v>
      </c>
    </row>
    <row r="118" spans="1:4" ht="46.8">
      <c r="A118" s="2"/>
      <c r="B118" s="3" t="s">
        <v>742</v>
      </c>
      <c r="C118" s="16"/>
      <c r="D118" s="4" t="s">
        <v>682</v>
      </c>
    </row>
    <row r="119" spans="1:4" ht="33" customHeight="1">
      <c r="A119" s="12" t="s">
        <v>743</v>
      </c>
      <c r="B119" s="22" t="s">
        <v>744</v>
      </c>
      <c r="C119" s="13"/>
      <c r="D119" s="13"/>
    </row>
    <row r="120" spans="1:4" ht="62.4">
      <c r="A120" s="2" t="s">
        <v>745</v>
      </c>
      <c r="B120" s="3" t="s">
        <v>746</v>
      </c>
      <c r="C120" s="14" t="e">
        <f>(C121/C122)*100</f>
        <v>#DIV/0!</v>
      </c>
      <c r="D120" s="4"/>
    </row>
    <row r="121" spans="1:4" ht="46.8">
      <c r="A121" s="2"/>
      <c r="B121" s="3" t="s">
        <v>747</v>
      </c>
      <c r="C121" s="16"/>
      <c r="D121" s="4" t="s">
        <v>337</v>
      </c>
    </row>
    <row r="122" spans="1:4" ht="31.2">
      <c r="A122" s="2"/>
      <c r="B122" s="3" t="s">
        <v>748</v>
      </c>
      <c r="C122" s="16"/>
      <c r="D122" s="4" t="s">
        <v>337</v>
      </c>
    </row>
    <row r="123" spans="1:4" ht="30.75" customHeight="1">
      <c r="A123" s="12" t="s">
        <v>749</v>
      </c>
      <c r="B123" s="22" t="s">
        <v>750</v>
      </c>
      <c r="C123" s="13"/>
      <c r="D123" s="13"/>
    </row>
    <row r="124" spans="1:4" ht="46.8">
      <c r="A124" s="2" t="s">
        <v>751</v>
      </c>
      <c r="B124" s="3" t="s">
        <v>752</v>
      </c>
      <c r="C124" s="4"/>
      <c r="D124" s="4"/>
    </row>
    <row r="125" spans="1:4" ht="30.75" customHeight="1">
      <c r="A125" s="2"/>
      <c r="B125" s="3" t="s">
        <v>753</v>
      </c>
      <c r="C125" s="14" t="e">
        <f>(C126/C127)*100</f>
        <v>#DIV/0!</v>
      </c>
      <c r="D125" s="4"/>
    </row>
    <row r="126" spans="1:4" ht="46.8">
      <c r="A126" s="2"/>
      <c r="B126" s="3" t="s">
        <v>754</v>
      </c>
      <c r="C126" s="16"/>
      <c r="D126" s="4" t="s">
        <v>682</v>
      </c>
    </row>
    <row r="127" spans="1:4" ht="46.8">
      <c r="A127" s="2"/>
      <c r="B127" s="3" t="s">
        <v>755</v>
      </c>
      <c r="C127" s="16"/>
      <c r="D127" s="4" t="s">
        <v>682</v>
      </c>
    </row>
    <row r="128" spans="1:4" ht="30.75" customHeight="1">
      <c r="A128" s="2"/>
      <c r="B128" s="3" t="s">
        <v>756</v>
      </c>
      <c r="C128" s="14" t="e">
        <f>(C129/C130)*100</f>
        <v>#DIV/0!</v>
      </c>
      <c r="D128" s="4"/>
    </row>
    <row r="129" spans="1:4" ht="46.8">
      <c r="A129" s="2"/>
      <c r="B129" s="3" t="s">
        <v>757</v>
      </c>
      <c r="C129" s="16"/>
      <c r="D129" s="4" t="s">
        <v>682</v>
      </c>
    </row>
    <row r="130" spans="1:4" ht="46.8">
      <c r="A130" s="2"/>
      <c r="B130" s="3" t="s">
        <v>758</v>
      </c>
      <c r="C130" s="16"/>
      <c r="D130" s="4" t="s">
        <v>682</v>
      </c>
    </row>
    <row r="131" spans="1:4" ht="46.8">
      <c r="A131" s="2" t="s">
        <v>759</v>
      </c>
      <c r="B131" s="3" t="s">
        <v>760</v>
      </c>
      <c r="C131" s="14" t="e">
        <f>(C132/C133)*100</f>
        <v>#DIV/0!</v>
      </c>
      <c r="D131" s="4"/>
    </row>
    <row r="132" spans="1:4" ht="46.8">
      <c r="A132" s="2"/>
      <c r="B132" s="3" t="s">
        <v>761</v>
      </c>
      <c r="C132" s="16"/>
      <c r="D132" s="4" t="s">
        <v>682</v>
      </c>
    </row>
    <row r="133" spans="1:4" ht="46.8">
      <c r="A133" s="2"/>
      <c r="B133" s="3" t="s">
        <v>755</v>
      </c>
      <c r="C133" s="16"/>
      <c r="D133" s="4" t="s">
        <v>682</v>
      </c>
    </row>
    <row r="134" spans="1:4" ht="46.8">
      <c r="A134" s="2" t="s">
        <v>762</v>
      </c>
      <c r="B134" s="3" t="s">
        <v>763</v>
      </c>
      <c r="C134" s="14" t="e">
        <f>(C135/C136)*100</f>
        <v>#DIV/0!</v>
      </c>
      <c r="D134" s="4"/>
    </row>
    <row r="135" spans="1:4" ht="46.8">
      <c r="A135" s="2"/>
      <c r="B135" s="3" t="s">
        <v>764</v>
      </c>
      <c r="C135" s="16"/>
      <c r="D135" s="4" t="s">
        <v>682</v>
      </c>
    </row>
    <row r="136" spans="1:4" ht="46.8">
      <c r="A136" s="2"/>
      <c r="B136" s="3" t="s">
        <v>755</v>
      </c>
      <c r="C136" s="16"/>
      <c r="D136" s="4" t="s">
        <v>682</v>
      </c>
    </row>
    <row r="137" spans="1:4" ht="46.8">
      <c r="A137" s="2" t="s">
        <v>765</v>
      </c>
      <c r="B137" s="3" t="s">
        <v>766</v>
      </c>
      <c r="C137" s="14" t="e">
        <f>(C138/C139)*100</f>
        <v>#DIV/0!</v>
      </c>
      <c r="D137" s="4"/>
    </row>
    <row r="138" spans="1:4" ht="46.8">
      <c r="A138" s="2"/>
      <c r="B138" s="3" t="s">
        <v>767</v>
      </c>
      <c r="C138" s="16"/>
      <c r="D138" s="4" t="s">
        <v>682</v>
      </c>
    </row>
    <row r="139" spans="1:4" ht="46.8">
      <c r="A139" s="2"/>
      <c r="B139" s="3" t="s">
        <v>758</v>
      </c>
      <c r="C139" s="16"/>
      <c r="D139" s="4" t="s">
        <v>682</v>
      </c>
    </row>
    <row r="140" spans="1:4" ht="46.8">
      <c r="A140" s="2" t="s">
        <v>768</v>
      </c>
      <c r="B140" s="3" t="s">
        <v>769</v>
      </c>
      <c r="C140" s="14" t="e">
        <f>(C141/C142)*100</f>
        <v>#DIV/0!</v>
      </c>
      <c r="D140" s="4"/>
    </row>
    <row r="141" spans="1:4" ht="46.8">
      <c r="A141" s="2"/>
      <c r="B141" s="3" t="s">
        <v>770</v>
      </c>
      <c r="C141" s="16"/>
      <c r="D141" s="4" t="s">
        <v>682</v>
      </c>
    </row>
    <row r="142" spans="1:4" ht="46.8">
      <c r="A142" s="2"/>
      <c r="B142" s="3" t="s">
        <v>758</v>
      </c>
      <c r="C142" s="16"/>
      <c r="D142" s="4" t="s">
        <v>682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92"/>
  <sheetViews>
    <sheetView tabSelected="1" zoomScale="85" zoomScaleNormal="85" workbookViewId="0" topLeftCell="A1">
      <pane xSplit="1" ySplit="1" topLeftCell="B90" activePane="bottomRight" state="frozen"/>
      <selection pane="topRight" activeCell="B1" sqref="B1"/>
      <selection pane="bottomLeft" activeCell="A2" sqref="A2"/>
      <selection pane="bottomRight" activeCell="E79" sqref="E79"/>
    </sheetView>
  </sheetViews>
  <sheetFormatPr defaultColWidth="9.140625" defaultRowHeight="15"/>
  <cols>
    <col min="1" max="1" width="11.140625" style="5" customWidth="1"/>
    <col min="2" max="2" width="74.28125" style="7" customWidth="1"/>
    <col min="3" max="3" width="20.00390625" style="9" customWidth="1"/>
    <col min="4" max="4" width="15.421875" style="9" customWidth="1"/>
    <col min="5" max="5" width="14.28125" style="9" customWidth="1"/>
    <col min="6" max="6" width="12.28125" style="9" customWidth="1"/>
    <col min="7" max="7" width="9.7109375" style="9" bestFit="1" customWidth="1"/>
    <col min="8" max="8" width="23.57421875" style="9" customWidth="1"/>
    <col min="9" max="16384" width="9.140625" style="1" customWidth="1"/>
  </cols>
  <sheetData>
    <row r="1" spans="1:8" ht="31.2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7</v>
      </c>
      <c r="H1" s="8" t="s">
        <v>8</v>
      </c>
    </row>
    <row r="2" spans="1:8" ht="15">
      <c r="A2" s="10" t="s">
        <v>348</v>
      </c>
      <c r="B2" s="26" t="s">
        <v>349</v>
      </c>
      <c r="C2" s="11"/>
      <c r="D2" s="11"/>
      <c r="E2" s="11"/>
      <c r="F2" s="11"/>
      <c r="G2" s="11"/>
      <c r="H2" s="11"/>
    </row>
    <row r="3" spans="1:8" ht="31.2">
      <c r="A3" s="12" t="s">
        <v>204</v>
      </c>
      <c r="B3" s="27" t="s">
        <v>205</v>
      </c>
      <c r="C3" s="13"/>
      <c r="D3" s="13"/>
      <c r="E3" s="13"/>
      <c r="F3" s="13"/>
      <c r="G3" s="13"/>
      <c r="H3" s="13"/>
    </row>
    <row r="4" spans="1:8" ht="62.4">
      <c r="A4" s="2" t="s">
        <v>206</v>
      </c>
      <c r="B4" s="3" t="s">
        <v>207</v>
      </c>
      <c r="C4" s="14">
        <f>((C5+F6+G7)/C8)*100</f>
        <v>106.13618368962787</v>
      </c>
      <c r="D4" s="4" t="s">
        <v>325</v>
      </c>
      <c r="E4" s="4" t="s">
        <v>325</v>
      </c>
      <c r="F4" s="4" t="s">
        <v>325</v>
      </c>
      <c r="G4" s="4" t="s">
        <v>325</v>
      </c>
      <c r="H4" s="4"/>
    </row>
    <row r="5" spans="1:8" ht="46.8">
      <c r="A5" s="2"/>
      <c r="B5" s="3" t="s">
        <v>208</v>
      </c>
      <c r="C5" s="16">
        <v>6314</v>
      </c>
      <c r="D5" s="4" t="s">
        <v>325</v>
      </c>
      <c r="E5" s="4" t="s">
        <v>325</v>
      </c>
      <c r="F5" s="4" t="s">
        <v>325</v>
      </c>
      <c r="G5" s="4" t="s">
        <v>325</v>
      </c>
      <c r="H5" s="4" t="s">
        <v>350</v>
      </c>
    </row>
    <row r="6" spans="1:8" ht="62.4">
      <c r="A6" s="2"/>
      <c r="B6" s="3" t="s">
        <v>209</v>
      </c>
      <c r="C6" s="4" t="s">
        <v>325</v>
      </c>
      <c r="D6" s="4" t="s">
        <v>325</v>
      </c>
      <c r="E6" s="4" t="s">
        <v>325</v>
      </c>
      <c r="F6" s="16">
        <v>1489</v>
      </c>
      <c r="G6" s="4" t="s">
        <v>325</v>
      </c>
      <c r="H6" s="4" t="s">
        <v>351</v>
      </c>
    </row>
    <row r="7" spans="1:8" ht="46.8">
      <c r="A7" s="2"/>
      <c r="B7" s="3" t="s">
        <v>210</v>
      </c>
      <c r="C7" s="4" t="s">
        <v>325</v>
      </c>
      <c r="D7" s="4" t="s">
        <v>325</v>
      </c>
      <c r="E7" s="4" t="s">
        <v>325</v>
      </c>
      <c r="F7" s="4" t="s">
        <v>325</v>
      </c>
      <c r="G7" s="16">
        <v>2921</v>
      </c>
      <c r="H7" s="4" t="s">
        <v>352</v>
      </c>
    </row>
    <row r="8" spans="1:8" ht="31.2">
      <c r="A8" s="2"/>
      <c r="B8" s="37" t="s">
        <v>211</v>
      </c>
      <c r="C8" s="39">
        <v>10104</v>
      </c>
      <c r="D8" s="29" t="s">
        <v>325</v>
      </c>
      <c r="E8" s="29" t="s">
        <v>325</v>
      </c>
      <c r="F8" s="29" t="s">
        <v>325</v>
      </c>
      <c r="G8" s="29" t="s">
        <v>325</v>
      </c>
      <c r="H8" s="29" t="s">
        <v>329</v>
      </c>
    </row>
    <row r="9" spans="1:8" ht="38.25" customHeight="1">
      <c r="A9" s="12" t="s">
        <v>212</v>
      </c>
      <c r="B9" s="27" t="s">
        <v>213</v>
      </c>
      <c r="C9" s="13"/>
      <c r="D9" s="13"/>
      <c r="E9" s="13"/>
      <c r="F9" s="13"/>
      <c r="G9" s="13"/>
      <c r="H9" s="13"/>
    </row>
    <row r="10" spans="1:8" ht="186" customHeight="1">
      <c r="A10" s="2" t="s">
        <v>214</v>
      </c>
      <c r="B10" s="3" t="s">
        <v>215</v>
      </c>
      <c r="C10" s="14">
        <f>(C19/($C$19+$F$28+$G$29))*100</f>
        <v>58.87728459530026</v>
      </c>
      <c r="D10" s="4" t="s">
        <v>325</v>
      </c>
      <c r="E10" s="4" t="s">
        <v>325</v>
      </c>
      <c r="F10" s="14" t="e">
        <f>(F19/($C$19+$F$28+$G$29))*100</f>
        <v>#VALUE!</v>
      </c>
      <c r="G10" s="14" t="e">
        <f>(G19/($C$19+$F$28+$G$29))*100</f>
        <v>#VALUE!</v>
      </c>
      <c r="H10" s="4"/>
    </row>
    <row r="11" spans="1:8" ht="15">
      <c r="A11" s="2"/>
      <c r="B11" s="3" t="s">
        <v>217</v>
      </c>
      <c r="C11" s="14">
        <f>(C20/($C$19+$F$28+$G$29))*100</f>
        <v>0</v>
      </c>
      <c r="D11" s="4" t="s">
        <v>325</v>
      </c>
      <c r="E11" s="4" t="s">
        <v>325</v>
      </c>
      <c r="F11" s="4" t="s">
        <v>325</v>
      </c>
      <c r="G11" s="4" t="s">
        <v>325</v>
      </c>
      <c r="H11" s="4"/>
    </row>
    <row r="12" spans="1:8" ht="15">
      <c r="A12" s="2"/>
      <c r="B12" s="3" t="s">
        <v>218</v>
      </c>
      <c r="C12" s="14">
        <f aca="true" t="shared" si="0" ref="C12:C18">(C21/($C$19+$F$28+$G$29))*100</f>
        <v>12.560611712047741</v>
      </c>
      <c r="D12" s="4" t="s">
        <v>325</v>
      </c>
      <c r="E12" s="4" t="s">
        <v>325</v>
      </c>
      <c r="F12" s="4" t="s">
        <v>325</v>
      </c>
      <c r="G12" s="4" t="s">
        <v>325</v>
      </c>
      <c r="H12" s="4"/>
    </row>
    <row r="13" spans="1:8" ht="15">
      <c r="A13" s="2"/>
      <c r="B13" s="3" t="s">
        <v>219</v>
      </c>
      <c r="C13" s="14">
        <f t="shared" si="0"/>
        <v>0</v>
      </c>
      <c r="D13" s="4" t="s">
        <v>325</v>
      </c>
      <c r="E13" s="4" t="s">
        <v>325</v>
      </c>
      <c r="F13" s="4" t="s">
        <v>325</v>
      </c>
      <c r="G13" s="4" t="s">
        <v>325</v>
      </c>
      <c r="H13" s="4"/>
    </row>
    <row r="14" spans="1:8" ht="15">
      <c r="A14" s="2"/>
      <c r="B14" s="3" t="s">
        <v>220</v>
      </c>
      <c r="C14" s="14">
        <f t="shared" si="0"/>
        <v>1.7344274524431182</v>
      </c>
      <c r="D14" s="4" t="s">
        <v>325</v>
      </c>
      <c r="E14" s="4" t="s">
        <v>325</v>
      </c>
      <c r="F14" s="4" t="s">
        <v>325</v>
      </c>
      <c r="G14" s="4" t="s">
        <v>325</v>
      </c>
      <c r="H14" s="4"/>
    </row>
    <row r="15" spans="1:8" ht="15">
      <c r="A15" s="2"/>
      <c r="B15" s="3" t="s">
        <v>221</v>
      </c>
      <c r="C15" s="14">
        <f t="shared" si="0"/>
        <v>7.916822081312942</v>
      </c>
      <c r="D15" s="4" t="s">
        <v>325</v>
      </c>
      <c r="E15" s="4" t="s">
        <v>325</v>
      </c>
      <c r="F15" s="4" t="s">
        <v>325</v>
      </c>
      <c r="G15" s="4" t="s">
        <v>325</v>
      </c>
      <c r="H15" s="4"/>
    </row>
    <row r="16" spans="1:8" ht="15">
      <c r="A16" s="2"/>
      <c r="B16" s="3" t="s">
        <v>222</v>
      </c>
      <c r="C16" s="14">
        <f t="shared" si="0"/>
        <v>28.627377844088027</v>
      </c>
      <c r="D16" s="4" t="s">
        <v>325</v>
      </c>
      <c r="E16" s="4" t="s">
        <v>325</v>
      </c>
      <c r="F16" s="4" t="s">
        <v>325</v>
      </c>
      <c r="G16" s="4" t="s">
        <v>325</v>
      </c>
      <c r="H16" s="4"/>
    </row>
    <row r="17" spans="1:8" ht="15">
      <c r="A17" s="2"/>
      <c r="B17" s="3" t="s">
        <v>223</v>
      </c>
      <c r="C17" s="14">
        <f t="shared" si="0"/>
        <v>0</v>
      </c>
      <c r="D17" s="4" t="s">
        <v>325</v>
      </c>
      <c r="E17" s="4" t="s">
        <v>325</v>
      </c>
      <c r="F17" s="4" t="s">
        <v>325</v>
      </c>
      <c r="G17" s="4" t="s">
        <v>325</v>
      </c>
      <c r="H17" s="4"/>
    </row>
    <row r="18" spans="1:8" ht="15">
      <c r="A18" s="2"/>
      <c r="B18" s="3" t="s">
        <v>224</v>
      </c>
      <c r="C18" s="14">
        <f t="shared" si="0"/>
        <v>8.03804550540843</v>
      </c>
      <c r="D18" s="4" t="s">
        <v>325</v>
      </c>
      <c r="E18" s="4" t="s">
        <v>325</v>
      </c>
      <c r="F18" s="4" t="s">
        <v>325</v>
      </c>
      <c r="G18" s="4" t="s">
        <v>325</v>
      </c>
      <c r="H18" s="4"/>
    </row>
    <row r="19" spans="1:8" ht="62.4">
      <c r="A19" s="2"/>
      <c r="B19" s="3" t="s">
        <v>216</v>
      </c>
      <c r="C19" s="14">
        <f>SUM(C20:C27)</f>
        <v>6314</v>
      </c>
      <c r="D19" s="4" t="s">
        <v>325</v>
      </c>
      <c r="E19" s="4" t="s">
        <v>325</v>
      </c>
      <c r="F19" s="4" t="s">
        <v>325</v>
      </c>
      <c r="G19" s="4" t="s">
        <v>325</v>
      </c>
      <c r="H19" s="4"/>
    </row>
    <row r="20" spans="1:8" ht="31.2">
      <c r="A20" s="2"/>
      <c r="B20" s="3" t="s">
        <v>217</v>
      </c>
      <c r="C20" s="16"/>
      <c r="D20" s="4" t="s">
        <v>325</v>
      </c>
      <c r="E20" s="4" t="s">
        <v>325</v>
      </c>
      <c r="F20" s="4" t="s">
        <v>325</v>
      </c>
      <c r="G20" s="4" t="s">
        <v>325</v>
      </c>
      <c r="H20" s="4" t="s">
        <v>350</v>
      </c>
    </row>
    <row r="21" spans="1:8" ht="31.2">
      <c r="A21" s="2"/>
      <c r="B21" s="3" t="s">
        <v>218</v>
      </c>
      <c r="C21" s="16">
        <v>1347</v>
      </c>
      <c r="D21" s="4" t="s">
        <v>325</v>
      </c>
      <c r="E21" s="4" t="s">
        <v>325</v>
      </c>
      <c r="F21" s="4" t="s">
        <v>325</v>
      </c>
      <c r="G21" s="4" t="s">
        <v>325</v>
      </c>
      <c r="H21" s="4" t="s">
        <v>350</v>
      </c>
    </row>
    <row r="22" spans="1:8" ht="31.2">
      <c r="A22" s="2"/>
      <c r="B22" s="3" t="s">
        <v>219</v>
      </c>
      <c r="C22" s="16"/>
      <c r="D22" s="4" t="s">
        <v>325</v>
      </c>
      <c r="E22" s="4" t="s">
        <v>325</v>
      </c>
      <c r="F22" s="4" t="s">
        <v>325</v>
      </c>
      <c r="G22" s="4" t="s">
        <v>325</v>
      </c>
      <c r="H22" s="4" t="s">
        <v>350</v>
      </c>
    </row>
    <row r="23" spans="1:8" ht="31.2">
      <c r="A23" s="2"/>
      <c r="B23" s="3" t="s">
        <v>220</v>
      </c>
      <c r="C23" s="16">
        <v>186</v>
      </c>
      <c r="D23" s="4" t="s">
        <v>325</v>
      </c>
      <c r="E23" s="4" t="s">
        <v>325</v>
      </c>
      <c r="F23" s="4" t="s">
        <v>325</v>
      </c>
      <c r="G23" s="4" t="s">
        <v>325</v>
      </c>
      <c r="H23" s="4" t="s">
        <v>350</v>
      </c>
    </row>
    <row r="24" spans="1:8" ht="31.2">
      <c r="A24" s="2"/>
      <c r="B24" s="3" t="s">
        <v>221</v>
      </c>
      <c r="C24" s="16">
        <v>849</v>
      </c>
      <c r="D24" s="4" t="s">
        <v>325</v>
      </c>
      <c r="E24" s="4" t="s">
        <v>325</v>
      </c>
      <c r="F24" s="4" t="s">
        <v>325</v>
      </c>
      <c r="G24" s="4" t="s">
        <v>325</v>
      </c>
      <c r="H24" s="4" t="s">
        <v>350</v>
      </c>
    </row>
    <row r="25" spans="1:8" ht="31.2">
      <c r="A25" s="2"/>
      <c r="B25" s="3" t="s">
        <v>222</v>
      </c>
      <c r="C25" s="16">
        <v>3070</v>
      </c>
      <c r="D25" s="4" t="s">
        <v>325</v>
      </c>
      <c r="E25" s="4" t="s">
        <v>325</v>
      </c>
      <c r="F25" s="4" t="s">
        <v>325</v>
      </c>
      <c r="G25" s="4" t="s">
        <v>325</v>
      </c>
      <c r="H25" s="4" t="s">
        <v>350</v>
      </c>
    </row>
    <row r="26" spans="1:8" ht="31.2">
      <c r="A26" s="2"/>
      <c r="B26" s="3" t="s">
        <v>223</v>
      </c>
      <c r="C26" s="16"/>
      <c r="D26" s="4" t="s">
        <v>325</v>
      </c>
      <c r="E26" s="4" t="s">
        <v>325</v>
      </c>
      <c r="F26" s="4" t="s">
        <v>325</v>
      </c>
      <c r="G26" s="4" t="s">
        <v>325</v>
      </c>
      <c r="H26" s="4" t="s">
        <v>350</v>
      </c>
    </row>
    <row r="27" spans="1:8" ht="31.2">
      <c r="A27" s="2"/>
      <c r="B27" s="3" t="s">
        <v>224</v>
      </c>
      <c r="C27" s="16">
        <v>862</v>
      </c>
      <c r="D27" s="4" t="s">
        <v>325</v>
      </c>
      <c r="E27" s="4" t="s">
        <v>325</v>
      </c>
      <c r="F27" s="4" t="s">
        <v>325</v>
      </c>
      <c r="G27" s="4" t="s">
        <v>325</v>
      </c>
      <c r="H27" s="4" t="s">
        <v>350</v>
      </c>
    </row>
    <row r="28" spans="1:8" ht="62.4">
      <c r="A28" s="2"/>
      <c r="B28" s="3" t="s">
        <v>225</v>
      </c>
      <c r="C28" s="4" t="s">
        <v>325</v>
      </c>
      <c r="D28" s="4" t="s">
        <v>325</v>
      </c>
      <c r="E28" s="4" t="s">
        <v>325</v>
      </c>
      <c r="F28" s="16">
        <v>1489</v>
      </c>
      <c r="G28" s="4" t="s">
        <v>325</v>
      </c>
      <c r="H28" s="4" t="s">
        <v>351</v>
      </c>
    </row>
    <row r="29" spans="1:8" ht="62.4">
      <c r="A29" s="2"/>
      <c r="B29" s="3" t="s">
        <v>226</v>
      </c>
      <c r="C29" s="4" t="s">
        <v>325</v>
      </c>
      <c r="D29" s="4" t="s">
        <v>325</v>
      </c>
      <c r="E29" s="4" t="s">
        <v>325</v>
      </c>
      <c r="F29" s="4" t="s">
        <v>325</v>
      </c>
      <c r="G29" s="16">
        <v>2921</v>
      </c>
      <c r="H29" s="4" t="s">
        <v>352</v>
      </c>
    </row>
    <row r="30" spans="1:8" s="19" customFormat="1" ht="62.4" hidden="1">
      <c r="A30" s="20" t="s">
        <v>444</v>
      </c>
      <c r="B30" s="17" t="s">
        <v>445</v>
      </c>
      <c r="C30" s="14" t="e">
        <f>(C31/C32)*100</f>
        <v>#DIV/0!</v>
      </c>
      <c r="D30" s="4" t="s">
        <v>325</v>
      </c>
      <c r="E30" s="4" t="s">
        <v>325</v>
      </c>
      <c r="F30" s="14" t="e">
        <f>(F31/F32)*100</f>
        <v>#DIV/0!</v>
      </c>
      <c r="G30" s="14" t="e">
        <f>(G31/G32)*100</f>
        <v>#DIV/0!</v>
      </c>
      <c r="H30" s="18"/>
    </row>
    <row r="31" spans="1:8" s="19" customFormat="1" ht="62.4" hidden="1">
      <c r="A31" s="20"/>
      <c r="B31" s="17" t="s">
        <v>446</v>
      </c>
      <c r="C31" s="16"/>
      <c r="D31" s="4" t="s">
        <v>325</v>
      </c>
      <c r="E31" s="4" t="s">
        <v>325</v>
      </c>
      <c r="F31" s="21"/>
      <c r="G31" s="21"/>
      <c r="H31" s="18"/>
    </row>
    <row r="32" spans="1:8" s="19" customFormat="1" ht="46.8" hidden="1">
      <c r="A32" s="20"/>
      <c r="B32" s="17" t="s">
        <v>447</v>
      </c>
      <c r="C32" s="16"/>
      <c r="D32" s="4" t="s">
        <v>325</v>
      </c>
      <c r="E32" s="4" t="s">
        <v>325</v>
      </c>
      <c r="F32" s="21"/>
      <c r="G32" s="21"/>
      <c r="H32" s="18"/>
    </row>
    <row r="33" spans="1:8" s="19" customFormat="1" ht="46.8" hidden="1">
      <c r="A33" s="20" t="s">
        <v>448</v>
      </c>
      <c r="B33" s="17" t="s">
        <v>449</v>
      </c>
      <c r="C33" s="14" t="e">
        <f>(C34/C35)*100</f>
        <v>#DIV/0!</v>
      </c>
      <c r="D33" s="4" t="s">
        <v>325</v>
      </c>
      <c r="E33" s="4" t="s">
        <v>325</v>
      </c>
      <c r="F33" s="14" t="e">
        <f aca="true" t="shared" si="1" ref="F33:G33">(F34/F35)*100</f>
        <v>#DIV/0!</v>
      </c>
      <c r="G33" s="14" t="e">
        <f t="shared" si="1"/>
        <v>#DIV/0!</v>
      </c>
      <c r="H33" s="18"/>
    </row>
    <row r="34" spans="1:8" s="19" customFormat="1" ht="46.8" hidden="1">
      <c r="A34" s="20"/>
      <c r="B34" s="17" t="s">
        <v>450</v>
      </c>
      <c r="C34" s="16"/>
      <c r="D34" s="4" t="s">
        <v>325</v>
      </c>
      <c r="E34" s="4" t="s">
        <v>325</v>
      </c>
      <c r="F34" s="21"/>
      <c r="G34" s="21"/>
      <c r="H34" s="18"/>
    </row>
    <row r="35" spans="1:8" s="19" customFormat="1" ht="46.8" hidden="1">
      <c r="A35" s="20"/>
      <c r="B35" s="17" t="s">
        <v>451</v>
      </c>
      <c r="C35" s="16"/>
      <c r="D35" s="4" t="s">
        <v>325</v>
      </c>
      <c r="E35" s="4" t="s">
        <v>325</v>
      </c>
      <c r="F35" s="21"/>
      <c r="G35" s="21"/>
      <c r="H35" s="18"/>
    </row>
    <row r="36" spans="1:8" ht="36" customHeight="1">
      <c r="A36" s="12" t="s">
        <v>227</v>
      </c>
      <c r="B36" s="27" t="s">
        <v>228</v>
      </c>
      <c r="C36" s="13"/>
      <c r="D36" s="13"/>
      <c r="E36" s="13"/>
      <c r="F36" s="13"/>
      <c r="G36" s="13"/>
      <c r="H36" s="13"/>
    </row>
    <row r="37" spans="1:8" ht="62.4">
      <c r="A37" s="2" t="s">
        <v>229</v>
      </c>
      <c r="B37" s="3" t="s">
        <v>230</v>
      </c>
      <c r="C37" s="14" t="e">
        <f>((((C38/C39)/12)*100)/C40)*100</f>
        <v>#DIV/0!</v>
      </c>
      <c r="D37" s="4" t="s">
        <v>325</v>
      </c>
      <c r="E37" s="4" t="s">
        <v>325</v>
      </c>
      <c r="F37" s="14" t="e">
        <f>((((F38/F39)/12)*100)/C40)*100</f>
        <v>#DIV/0!</v>
      </c>
      <c r="G37" s="14" t="e">
        <f>((((G38/G39)/12)*100)/C40)*100</f>
        <v>#DIV/0!</v>
      </c>
      <c r="H37" s="4"/>
    </row>
    <row r="38" spans="1:8" ht="78">
      <c r="A38" s="2"/>
      <c r="B38" s="3" t="s">
        <v>231</v>
      </c>
      <c r="C38" s="16">
        <v>40253</v>
      </c>
      <c r="D38" s="4" t="s">
        <v>325</v>
      </c>
      <c r="E38" s="4" t="s">
        <v>325</v>
      </c>
      <c r="F38" s="16"/>
      <c r="G38" s="16"/>
      <c r="H38" s="4" t="s">
        <v>331</v>
      </c>
    </row>
    <row r="39" spans="1:11" ht="78">
      <c r="A39" s="2"/>
      <c r="B39" s="3" t="s">
        <v>232</v>
      </c>
      <c r="C39" s="16">
        <v>84</v>
      </c>
      <c r="D39" s="4" t="s">
        <v>325</v>
      </c>
      <c r="E39" s="4" t="s">
        <v>325</v>
      </c>
      <c r="F39" s="16"/>
      <c r="G39" s="16"/>
      <c r="H39" s="4" t="s">
        <v>331</v>
      </c>
      <c r="I39" s="19"/>
      <c r="J39" s="19"/>
      <c r="K39" s="19"/>
    </row>
    <row r="40" spans="1:8" ht="46.8">
      <c r="A40" s="2"/>
      <c r="B40" s="3" t="s">
        <v>124</v>
      </c>
      <c r="C40" s="16"/>
      <c r="D40" s="4" t="s">
        <v>325</v>
      </c>
      <c r="E40" s="4" t="s">
        <v>325</v>
      </c>
      <c r="F40" s="4" t="s">
        <v>325</v>
      </c>
      <c r="G40" s="4" t="s">
        <v>325</v>
      </c>
      <c r="H40" s="4" t="s">
        <v>343</v>
      </c>
    </row>
    <row r="41" spans="1:8" ht="36.75" customHeight="1">
      <c r="A41" s="12" t="s">
        <v>233</v>
      </c>
      <c r="B41" s="27" t="s">
        <v>234</v>
      </c>
      <c r="C41" s="13"/>
      <c r="D41" s="13"/>
      <c r="E41" s="13"/>
      <c r="F41" s="13"/>
      <c r="G41" s="13"/>
      <c r="H41" s="13"/>
    </row>
    <row r="42" spans="1:8" ht="31.2">
      <c r="A42" s="2" t="s">
        <v>235</v>
      </c>
      <c r="B42" s="3" t="s">
        <v>236</v>
      </c>
      <c r="C42" s="14">
        <f>(C43/C44)*100</f>
        <v>126.4808362369338</v>
      </c>
      <c r="D42" s="4" t="s">
        <v>325</v>
      </c>
      <c r="E42" s="4" t="s">
        <v>325</v>
      </c>
      <c r="F42" s="14">
        <f>(F43/F44)*100</f>
        <v>303.89523169912695</v>
      </c>
      <c r="G42" s="14">
        <f>(G43/G44)*100</f>
        <v>164.42998972954467</v>
      </c>
      <c r="H42" s="4"/>
    </row>
    <row r="43" spans="1:8" ht="46.8">
      <c r="A43" s="2"/>
      <c r="B43" s="3" t="s">
        <v>237</v>
      </c>
      <c r="C43" s="16">
        <v>7986</v>
      </c>
      <c r="D43" s="4" t="s">
        <v>325</v>
      </c>
      <c r="E43" s="4" t="s">
        <v>325</v>
      </c>
      <c r="F43" s="16">
        <v>4525</v>
      </c>
      <c r="G43" s="16">
        <v>4803</v>
      </c>
      <c r="H43" s="4" t="s">
        <v>350</v>
      </c>
    </row>
    <row r="44" spans="1:8" ht="31.2">
      <c r="A44" s="2"/>
      <c r="B44" s="3" t="s">
        <v>238</v>
      </c>
      <c r="C44" s="16">
        <v>6314</v>
      </c>
      <c r="D44" s="4" t="s">
        <v>325</v>
      </c>
      <c r="E44" s="4" t="s">
        <v>325</v>
      </c>
      <c r="F44" s="16">
        <v>1489</v>
      </c>
      <c r="G44" s="16">
        <v>2921</v>
      </c>
      <c r="H44" s="4" t="s">
        <v>350</v>
      </c>
    </row>
    <row r="45" spans="1:8" ht="46.8">
      <c r="A45" s="2" t="s">
        <v>239</v>
      </c>
      <c r="B45" s="3" t="s">
        <v>353</v>
      </c>
      <c r="C45" s="4" t="s">
        <v>325</v>
      </c>
      <c r="D45" s="4" t="s">
        <v>325</v>
      </c>
      <c r="E45" s="4" t="s">
        <v>325</v>
      </c>
      <c r="F45" s="4" t="s">
        <v>325</v>
      </c>
      <c r="G45" s="4" t="s">
        <v>325</v>
      </c>
      <c r="H45" s="4"/>
    </row>
    <row r="46" spans="1:8" ht="15">
      <c r="A46" s="2"/>
      <c r="B46" s="3" t="s">
        <v>354</v>
      </c>
      <c r="C46" s="4" t="s">
        <v>325</v>
      </c>
      <c r="D46" s="4" t="s">
        <v>325</v>
      </c>
      <c r="E46" s="4" t="s">
        <v>325</v>
      </c>
      <c r="F46" s="4" t="s">
        <v>325</v>
      </c>
      <c r="G46" s="4" t="s">
        <v>325</v>
      </c>
      <c r="H46" s="4"/>
    </row>
    <row r="47" spans="1:8" ht="39" customHeight="1">
      <c r="A47" s="2"/>
      <c r="B47" s="3" t="s">
        <v>77</v>
      </c>
      <c r="C47" s="14">
        <f>(C51/$C$54)*100</f>
        <v>100</v>
      </c>
      <c r="D47" s="4" t="s">
        <v>325</v>
      </c>
      <c r="E47" s="4" t="s">
        <v>325</v>
      </c>
      <c r="F47" s="4" t="s">
        <v>325</v>
      </c>
      <c r="G47" s="4" t="s">
        <v>325</v>
      </c>
      <c r="H47" s="4"/>
    </row>
    <row r="48" spans="1:8" ht="39" customHeight="1">
      <c r="A48" s="2"/>
      <c r="B48" s="3" t="s">
        <v>78</v>
      </c>
      <c r="C48" s="14">
        <f aca="true" t="shared" si="2" ref="C48">(C52/$C$54)*100</f>
        <v>100</v>
      </c>
      <c r="D48" s="4" t="s">
        <v>325</v>
      </c>
      <c r="E48" s="4" t="s">
        <v>325</v>
      </c>
      <c r="F48" s="4" t="s">
        <v>325</v>
      </c>
      <c r="G48" s="4" t="s">
        <v>325</v>
      </c>
      <c r="H48" s="4"/>
    </row>
    <row r="49" spans="1:8" ht="39" customHeight="1">
      <c r="A49" s="2"/>
      <c r="B49" s="3" t="s">
        <v>79</v>
      </c>
      <c r="C49" s="14">
        <f>(C53/$C$54)*100</f>
        <v>100</v>
      </c>
      <c r="D49" s="4" t="s">
        <v>325</v>
      </c>
      <c r="E49" s="4" t="s">
        <v>325</v>
      </c>
      <c r="F49" s="4" t="s">
        <v>325</v>
      </c>
      <c r="G49" s="4" t="s">
        <v>325</v>
      </c>
      <c r="H49" s="4"/>
    </row>
    <row r="50" spans="1:8" ht="46.8">
      <c r="A50" s="2"/>
      <c r="B50" s="3" t="s">
        <v>240</v>
      </c>
      <c r="C50" s="4"/>
      <c r="D50" s="4" t="s">
        <v>325</v>
      </c>
      <c r="E50" s="4" t="s">
        <v>325</v>
      </c>
      <c r="F50" s="4" t="s">
        <v>325</v>
      </c>
      <c r="G50" s="4" t="s">
        <v>325</v>
      </c>
      <c r="H50" s="4"/>
    </row>
    <row r="51" spans="1:8" ht="31.2">
      <c r="A51" s="2"/>
      <c r="B51" s="3" t="s">
        <v>134</v>
      </c>
      <c r="C51" s="16">
        <v>7</v>
      </c>
      <c r="D51" s="4" t="s">
        <v>325</v>
      </c>
      <c r="E51" s="4" t="s">
        <v>325</v>
      </c>
      <c r="F51" s="4" t="s">
        <v>325</v>
      </c>
      <c r="G51" s="4" t="s">
        <v>325</v>
      </c>
      <c r="H51" s="4" t="s">
        <v>350</v>
      </c>
    </row>
    <row r="52" spans="1:8" ht="31.2">
      <c r="A52" s="2"/>
      <c r="B52" s="3" t="s">
        <v>78</v>
      </c>
      <c r="C52" s="16">
        <v>7</v>
      </c>
      <c r="D52" s="4" t="s">
        <v>325</v>
      </c>
      <c r="E52" s="4" t="s">
        <v>325</v>
      </c>
      <c r="F52" s="4" t="s">
        <v>325</v>
      </c>
      <c r="G52" s="4" t="s">
        <v>325</v>
      </c>
      <c r="H52" s="4" t="s">
        <v>350</v>
      </c>
    </row>
    <row r="53" spans="1:8" ht="31.2">
      <c r="A53" s="2"/>
      <c r="B53" s="3" t="s">
        <v>79</v>
      </c>
      <c r="C53" s="16">
        <v>7</v>
      </c>
      <c r="D53" s="4" t="s">
        <v>325</v>
      </c>
      <c r="E53" s="4" t="s">
        <v>325</v>
      </c>
      <c r="F53" s="4" t="s">
        <v>325</v>
      </c>
      <c r="G53" s="4" t="s">
        <v>325</v>
      </c>
      <c r="H53" s="4" t="s">
        <v>350</v>
      </c>
    </row>
    <row r="54" spans="1:8" ht="46.8">
      <c r="A54" s="2"/>
      <c r="B54" s="3" t="s">
        <v>241</v>
      </c>
      <c r="C54" s="16">
        <v>7</v>
      </c>
      <c r="D54" s="4" t="s">
        <v>325</v>
      </c>
      <c r="E54" s="4" t="s">
        <v>325</v>
      </c>
      <c r="F54" s="4" t="s">
        <v>325</v>
      </c>
      <c r="G54" s="4" t="s">
        <v>325</v>
      </c>
      <c r="H54" s="4" t="s">
        <v>350</v>
      </c>
    </row>
    <row r="55" spans="1:8" ht="66.75" customHeight="1">
      <c r="A55" s="2" t="s">
        <v>242</v>
      </c>
      <c r="B55" s="3" t="s">
        <v>476</v>
      </c>
      <c r="C55" s="4" t="s">
        <v>325</v>
      </c>
      <c r="D55" s="4" t="s">
        <v>325</v>
      </c>
      <c r="E55" s="4" t="s">
        <v>325</v>
      </c>
      <c r="F55" s="4" t="s">
        <v>325</v>
      </c>
      <c r="G55" s="4" t="s">
        <v>325</v>
      </c>
      <c r="H55" s="4"/>
    </row>
    <row r="56" spans="1:8" ht="32.25" customHeight="1">
      <c r="A56" s="2"/>
      <c r="B56" s="3" t="s">
        <v>313</v>
      </c>
      <c r="C56" s="14">
        <f>(C57/C60)*100</f>
        <v>1.3778904022806462</v>
      </c>
      <c r="D56" s="4"/>
      <c r="E56" s="4"/>
      <c r="F56" s="14">
        <f>(F57/F60)*100</f>
        <v>1.544660846205507</v>
      </c>
      <c r="G56" s="14">
        <f>(G57/G60)*100</f>
        <v>0.6846970215679562</v>
      </c>
      <c r="H56" s="4"/>
    </row>
    <row r="57" spans="1:8" ht="62.4">
      <c r="A57" s="2"/>
      <c r="B57" s="3" t="s">
        <v>243</v>
      </c>
      <c r="C57" s="16">
        <v>87</v>
      </c>
      <c r="D57" s="4" t="s">
        <v>325</v>
      </c>
      <c r="E57" s="4" t="s">
        <v>325</v>
      </c>
      <c r="F57" s="16">
        <v>23</v>
      </c>
      <c r="G57" s="16">
        <v>20</v>
      </c>
      <c r="H57" s="4" t="s">
        <v>350</v>
      </c>
    </row>
    <row r="58" spans="1:8" ht="27" customHeight="1">
      <c r="A58" s="2"/>
      <c r="B58" s="3" t="s">
        <v>355</v>
      </c>
      <c r="C58" s="14">
        <f>(C59/C60)*100</f>
        <v>0.7127019322141274</v>
      </c>
      <c r="D58" s="4"/>
      <c r="E58" s="4"/>
      <c r="F58" s="14">
        <f>(F59/F60)*100</f>
        <v>0.20147750167897915</v>
      </c>
      <c r="G58" s="14">
        <f>(G59/G60)*100</f>
        <v>0.3423485107839781</v>
      </c>
      <c r="H58" s="4"/>
    </row>
    <row r="59" spans="1:8" ht="62.4">
      <c r="A59" s="2"/>
      <c r="B59" s="3" t="s">
        <v>244</v>
      </c>
      <c r="C59" s="16">
        <v>45</v>
      </c>
      <c r="D59" s="4" t="s">
        <v>325</v>
      </c>
      <c r="E59" s="4" t="s">
        <v>325</v>
      </c>
      <c r="F59" s="16">
        <v>3</v>
      </c>
      <c r="G59" s="16">
        <v>10</v>
      </c>
      <c r="H59" s="4" t="s">
        <v>350</v>
      </c>
    </row>
    <row r="60" spans="1:8" ht="31.2">
      <c r="A60" s="2"/>
      <c r="B60" s="3" t="s">
        <v>238</v>
      </c>
      <c r="C60" s="16">
        <v>6314</v>
      </c>
      <c r="D60" s="4" t="s">
        <v>325</v>
      </c>
      <c r="E60" s="4" t="s">
        <v>325</v>
      </c>
      <c r="F60" s="16">
        <v>1489</v>
      </c>
      <c r="G60" s="16">
        <v>2921</v>
      </c>
      <c r="H60" s="4" t="s">
        <v>350</v>
      </c>
    </row>
    <row r="61" spans="1:8" ht="43.5" customHeight="1">
      <c r="A61" s="12" t="s">
        <v>245</v>
      </c>
      <c r="B61" s="27" t="s">
        <v>246</v>
      </c>
      <c r="C61" s="13"/>
      <c r="D61" s="13"/>
      <c r="E61" s="13"/>
      <c r="F61" s="13"/>
      <c r="G61" s="13"/>
      <c r="H61" s="13"/>
    </row>
    <row r="62" spans="1:8" ht="42.75" customHeight="1">
      <c r="A62" s="2" t="s">
        <v>247</v>
      </c>
      <c r="B62" s="3" t="s">
        <v>248</v>
      </c>
      <c r="C62" s="14" t="e">
        <f>(C63+F64+G65)/(C66+F67+G68)*100</f>
        <v>#VALUE!</v>
      </c>
      <c r="D62" s="4" t="s">
        <v>325</v>
      </c>
      <c r="E62" s="4" t="s">
        <v>325</v>
      </c>
      <c r="F62" s="14" t="e">
        <f>(C63+F64+G65)/(C66+F67+G68)*100</f>
        <v>#VALUE!</v>
      </c>
      <c r="G62" s="14" t="e">
        <f>(C63+F64+G65)/(C66+F67+G68)*100</f>
        <v>#VALUE!</v>
      </c>
      <c r="H62" s="4"/>
    </row>
    <row r="63" spans="1:8" ht="46.8">
      <c r="A63" s="2"/>
      <c r="B63" s="3" t="s">
        <v>469</v>
      </c>
      <c r="C63" s="16">
        <v>7</v>
      </c>
      <c r="D63" s="4" t="s">
        <v>325</v>
      </c>
      <c r="E63" s="4" t="s">
        <v>325</v>
      </c>
      <c r="F63" s="4" t="s">
        <v>325</v>
      </c>
      <c r="G63" s="4" t="s">
        <v>325</v>
      </c>
      <c r="H63" s="4" t="s">
        <v>350</v>
      </c>
    </row>
    <row r="64" spans="1:11" ht="31.2">
      <c r="A64" s="2"/>
      <c r="B64" s="3" t="s">
        <v>470</v>
      </c>
      <c r="C64" s="4" t="s">
        <v>325</v>
      </c>
      <c r="D64" s="4" t="s">
        <v>325</v>
      </c>
      <c r="E64" s="4" t="s">
        <v>325</v>
      </c>
      <c r="F64" s="16" t="s">
        <v>771</v>
      </c>
      <c r="G64" s="4" t="s">
        <v>325</v>
      </c>
      <c r="H64" s="4" t="s">
        <v>772</v>
      </c>
      <c r="I64" s="19"/>
      <c r="J64" s="19"/>
      <c r="K64" s="19"/>
    </row>
    <row r="65" spans="1:8" ht="30.75" customHeight="1">
      <c r="A65" s="2"/>
      <c r="B65" s="3" t="s">
        <v>471</v>
      </c>
      <c r="C65" s="4" t="s">
        <v>325</v>
      </c>
      <c r="D65" s="4" t="s">
        <v>325</v>
      </c>
      <c r="E65" s="4" t="s">
        <v>325</v>
      </c>
      <c r="F65" s="4" t="s">
        <v>325</v>
      </c>
      <c r="G65" s="16">
        <v>4</v>
      </c>
      <c r="H65" s="4" t="s">
        <v>352</v>
      </c>
    </row>
    <row r="66" spans="1:8" ht="46.8">
      <c r="A66" s="2"/>
      <c r="B66" s="3" t="s">
        <v>472</v>
      </c>
      <c r="C66" s="16">
        <v>7</v>
      </c>
      <c r="D66" s="4" t="s">
        <v>325</v>
      </c>
      <c r="E66" s="4" t="s">
        <v>325</v>
      </c>
      <c r="F66" s="4" t="s">
        <v>325</v>
      </c>
      <c r="G66" s="4" t="s">
        <v>325</v>
      </c>
      <c r="H66" s="4" t="s">
        <v>350</v>
      </c>
    </row>
    <row r="67" spans="1:8" ht="31.2">
      <c r="A67" s="2"/>
      <c r="B67" s="3" t="s">
        <v>356</v>
      </c>
      <c r="C67" s="4" t="s">
        <v>325</v>
      </c>
      <c r="D67" s="4" t="s">
        <v>325</v>
      </c>
      <c r="E67" s="4" t="s">
        <v>325</v>
      </c>
      <c r="F67" s="16">
        <v>5</v>
      </c>
      <c r="G67" s="4" t="s">
        <v>325</v>
      </c>
      <c r="H67" s="4" t="s">
        <v>351</v>
      </c>
    </row>
    <row r="68" spans="1:8" ht="27" customHeight="1">
      <c r="A68" s="2"/>
      <c r="B68" s="3" t="s">
        <v>357</v>
      </c>
      <c r="C68" s="4" t="s">
        <v>325</v>
      </c>
      <c r="D68" s="4" t="s">
        <v>325</v>
      </c>
      <c r="E68" s="4" t="s">
        <v>325</v>
      </c>
      <c r="F68" s="4" t="s">
        <v>325</v>
      </c>
      <c r="G68" s="16">
        <v>4</v>
      </c>
      <c r="H68" s="4" t="s">
        <v>352</v>
      </c>
    </row>
    <row r="69" spans="1:8" ht="44.25" customHeight="1">
      <c r="A69" s="12" t="s">
        <v>249</v>
      </c>
      <c r="B69" s="27" t="s">
        <v>250</v>
      </c>
      <c r="C69" s="13"/>
      <c r="D69" s="13"/>
      <c r="E69" s="13"/>
      <c r="F69" s="13"/>
      <c r="G69" s="13"/>
      <c r="H69" s="13"/>
    </row>
    <row r="70" spans="1:8" ht="46.8">
      <c r="A70" s="2" t="s">
        <v>251</v>
      </c>
      <c r="B70" s="3" t="s">
        <v>252</v>
      </c>
      <c r="C70" s="14">
        <f>C71/C72</f>
        <v>21.05590750712702</v>
      </c>
      <c r="D70" s="4" t="s">
        <v>325</v>
      </c>
      <c r="E70" s="4" t="s">
        <v>325</v>
      </c>
      <c r="F70" s="4" t="s">
        <v>325</v>
      </c>
      <c r="G70" s="4" t="s">
        <v>325</v>
      </c>
      <c r="H70" s="4"/>
    </row>
    <row r="71" spans="1:8" ht="46.8">
      <c r="A71" s="2"/>
      <c r="B71" s="3" t="s">
        <v>253</v>
      </c>
      <c r="C71" s="16">
        <v>132947</v>
      </c>
      <c r="D71" s="4" t="s">
        <v>325</v>
      </c>
      <c r="E71" s="4" t="s">
        <v>325</v>
      </c>
      <c r="F71" s="4" t="s">
        <v>325</v>
      </c>
      <c r="G71" s="4" t="s">
        <v>325</v>
      </c>
      <c r="H71" s="4" t="s">
        <v>350</v>
      </c>
    </row>
    <row r="72" spans="1:8" ht="31.2">
      <c r="A72" s="2"/>
      <c r="B72" s="3" t="s">
        <v>238</v>
      </c>
      <c r="C72" s="16">
        <v>6314</v>
      </c>
      <c r="D72" s="4" t="s">
        <v>325</v>
      </c>
      <c r="E72" s="4" t="s">
        <v>325</v>
      </c>
      <c r="F72" s="4" t="s">
        <v>325</v>
      </c>
      <c r="G72" s="4" t="s">
        <v>325</v>
      </c>
      <c r="H72" s="4" t="s">
        <v>350</v>
      </c>
    </row>
    <row r="73" spans="1:8" ht="46.8">
      <c r="A73" s="2" t="s">
        <v>254</v>
      </c>
      <c r="B73" s="3" t="s">
        <v>255</v>
      </c>
      <c r="C73" s="14">
        <f>(C74/C75)*100</f>
        <v>0.1105703776692968</v>
      </c>
      <c r="D73" s="4" t="s">
        <v>325</v>
      </c>
      <c r="E73" s="4" t="s">
        <v>325</v>
      </c>
      <c r="F73" s="4" t="s">
        <v>325</v>
      </c>
      <c r="G73" s="4" t="s">
        <v>325</v>
      </c>
      <c r="H73" s="4"/>
    </row>
    <row r="74" spans="1:8" ht="62.4">
      <c r="A74" s="2"/>
      <c r="B74" s="3" t="s">
        <v>256</v>
      </c>
      <c r="C74" s="16">
        <v>147</v>
      </c>
      <c r="D74" s="4" t="s">
        <v>325</v>
      </c>
      <c r="E74" s="4" t="s">
        <v>325</v>
      </c>
      <c r="F74" s="4" t="s">
        <v>325</v>
      </c>
      <c r="G74" s="4" t="s">
        <v>325</v>
      </c>
      <c r="H74" s="4" t="s">
        <v>350</v>
      </c>
    </row>
    <row r="75" spans="1:8" ht="46.8">
      <c r="A75" s="2"/>
      <c r="B75" s="3" t="s">
        <v>253</v>
      </c>
      <c r="C75" s="16">
        <v>132947</v>
      </c>
      <c r="D75" s="4" t="s">
        <v>325</v>
      </c>
      <c r="E75" s="4" t="s">
        <v>325</v>
      </c>
      <c r="F75" s="4" t="s">
        <v>325</v>
      </c>
      <c r="G75" s="4" t="s">
        <v>325</v>
      </c>
      <c r="H75" s="4" t="s">
        <v>350</v>
      </c>
    </row>
    <row r="76" spans="1:8" ht="46.8">
      <c r="A76" s="12" t="s">
        <v>257</v>
      </c>
      <c r="B76" s="27" t="s">
        <v>258</v>
      </c>
      <c r="C76" s="13"/>
      <c r="D76" s="13"/>
      <c r="E76" s="13"/>
      <c r="F76" s="13"/>
      <c r="G76" s="13"/>
      <c r="H76" s="13"/>
    </row>
    <row r="77" spans="1:8" ht="31.2">
      <c r="A77" s="2" t="s">
        <v>259</v>
      </c>
      <c r="B77" s="3" t="s">
        <v>260</v>
      </c>
      <c r="C77" s="14">
        <f>(C78/C79)*100</f>
        <v>0</v>
      </c>
      <c r="D77" s="4" t="s">
        <v>325</v>
      </c>
      <c r="E77" s="4" t="s">
        <v>325</v>
      </c>
      <c r="F77" s="4" t="s">
        <v>325</v>
      </c>
      <c r="G77" s="4" t="s">
        <v>325</v>
      </c>
      <c r="H77" s="4"/>
    </row>
    <row r="78" spans="1:8" ht="46.8">
      <c r="A78" s="2"/>
      <c r="B78" s="3" t="s">
        <v>261</v>
      </c>
      <c r="C78" s="16">
        <v>0</v>
      </c>
      <c r="D78" s="4" t="s">
        <v>325</v>
      </c>
      <c r="E78" s="4" t="s">
        <v>325</v>
      </c>
      <c r="F78" s="4" t="s">
        <v>325</v>
      </c>
      <c r="G78" s="4" t="s">
        <v>325</v>
      </c>
      <c r="H78" s="4" t="s">
        <v>350</v>
      </c>
    </row>
    <row r="79" spans="1:8" ht="31.2">
      <c r="A79" s="2"/>
      <c r="B79" s="3" t="s">
        <v>262</v>
      </c>
      <c r="C79" s="16">
        <v>7</v>
      </c>
      <c r="D79" s="4" t="s">
        <v>325</v>
      </c>
      <c r="E79" s="4" t="s">
        <v>325</v>
      </c>
      <c r="F79" s="4" t="s">
        <v>325</v>
      </c>
      <c r="G79" s="4" t="s">
        <v>325</v>
      </c>
      <c r="H79" s="4" t="s">
        <v>350</v>
      </c>
    </row>
    <row r="80" spans="1:8" ht="46.8">
      <c r="A80" s="12" t="s">
        <v>263</v>
      </c>
      <c r="B80" s="27" t="s">
        <v>264</v>
      </c>
      <c r="C80" s="13"/>
      <c r="D80" s="13"/>
      <c r="E80" s="13"/>
      <c r="F80" s="13"/>
      <c r="G80" s="13"/>
      <c r="H80" s="13"/>
    </row>
    <row r="81" spans="1:8" ht="31.2">
      <c r="A81" s="2" t="s">
        <v>265</v>
      </c>
      <c r="B81" s="3" t="s">
        <v>266</v>
      </c>
      <c r="C81" s="14">
        <f>(C82/C83)*100</f>
        <v>71.42857142857143</v>
      </c>
      <c r="D81" s="14">
        <f aca="true" t="shared" si="3" ref="D81:E81">(D82/D83)*100</f>
        <v>66.66666666666666</v>
      </c>
      <c r="E81" s="14">
        <f t="shared" si="3"/>
        <v>100</v>
      </c>
      <c r="F81" s="4" t="s">
        <v>325</v>
      </c>
      <c r="G81" s="4" t="s">
        <v>325</v>
      </c>
      <c r="H81" s="4"/>
    </row>
    <row r="82" spans="1:8" ht="46.8">
      <c r="A82" s="2"/>
      <c r="B82" s="3" t="s">
        <v>267</v>
      </c>
      <c r="C82" s="14">
        <f>D82+E82</f>
        <v>5</v>
      </c>
      <c r="D82" s="16">
        <v>4</v>
      </c>
      <c r="E82" s="16">
        <v>1</v>
      </c>
      <c r="F82" s="4" t="s">
        <v>325</v>
      </c>
      <c r="G82" s="4" t="s">
        <v>325</v>
      </c>
      <c r="H82" s="4" t="s">
        <v>350</v>
      </c>
    </row>
    <row r="83" spans="1:8" ht="46.8">
      <c r="A83" s="2"/>
      <c r="B83" s="3" t="s">
        <v>241</v>
      </c>
      <c r="C83" s="14">
        <f>D83+E83</f>
        <v>7</v>
      </c>
      <c r="D83" s="16">
        <v>6</v>
      </c>
      <c r="E83" s="16">
        <v>1</v>
      </c>
      <c r="F83" s="4" t="s">
        <v>325</v>
      </c>
      <c r="G83" s="4" t="s">
        <v>325</v>
      </c>
      <c r="H83" s="4" t="s">
        <v>350</v>
      </c>
    </row>
    <row r="84" spans="1:8" ht="31.2">
      <c r="A84" s="2" t="s">
        <v>268</v>
      </c>
      <c r="B84" s="3" t="s">
        <v>269</v>
      </c>
      <c r="C84" s="14">
        <f>(C85/C86)*100</f>
        <v>85.71428571428571</v>
      </c>
      <c r="D84" s="14">
        <f>(D85/D86)*100</f>
        <v>83.33333333333334</v>
      </c>
      <c r="E84" s="14">
        <f>(E85/E86)*100</f>
        <v>100</v>
      </c>
      <c r="F84" s="4" t="s">
        <v>325</v>
      </c>
      <c r="G84" s="4" t="s">
        <v>325</v>
      </c>
      <c r="H84" s="4"/>
    </row>
    <row r="85" spans="1:8" ht="46.8">
      <c r="A85" s="2"/>
      <c r="B85" s="3" t="s">
        <v>270</v>
      </c>
      <c r="C85" s="14">
        <f>D85+E85</f>
        <v>6</v>
      </c>
      <c r="D85" s="16">
        <v>5</v>
      </c>
      <c r="E85" s="16">
        <v>1</v>
      </c>
      <c r="F85" s="4" t="s">
        <v>325</v>
      </c>
      <c r="G85" s="4" t="s">
        <v>325</v>
      </c>
      <c r="H85" s="4" t="s">
        <v>350</v>
      </c>
    </row>
    <row r="86" spans="1:8" ht="46.8">
      <c r="A86" s="2"/>
      <c r="B86" s="3" t="s">
        <v>241</v>
      </c>
      <c r="C86" s="14">
        <f>D86+E86</f>
        <v>7</v>
      </c>
      <c r="D86" s="16">
        <v>6</v>
      </c>
      <c r="E86" s="16">
        <v>1</v>
      </c>
      <c r="F86" s="4" t="s">
        <v>325</v>
      </c>
      <c r="G86" s="4" t="s">
        <v>325</v>
      </c>
      <c r="H86" s="4" t="s">
        <v>350</v>
      </c>
    </row>
    <row r="87" spans="1:8" ht="46.8">
      <c r="A87" s="2" t="s">
        <v>271</v>
      </c>
      <c r="B87" s="3" t="s">
        <v>272</v>
      </c>
      <c r="C87" s="14">
        <f>(C88/C89)*100</f>
        <v>0</v>
      </c>
      <c r="D87" s="14">
        <f aca="true" t="shared" si="4" ref="D87:E87">(D88/D89)*100</f>
        <v>0</v>
      </c>
      <c r="E87" s="14">
        <f t="shared" si="4"/>
        <v>0</v>
      </c>
      <c r="F87" s="4" t="s">
        <v>325</v>
      </c>
      <c r="G87" s="4" t="s">
        <v>325</v>
      </c>
      <c r="H87" s="4"/>
    </row>
    <row r="88" spans="1:8" ht="46.8">
      <c r="A88" s="2"/>
      <c r="B88" s="3" t="s">
        <v>273</v>
      </c>
      <c r="C88" s="14">
        <f>D88+E88</f>
        <v>0</v>
      </c>
      <c r="D88" s="16">
        <v>0</v>
      </c>
      <c r="E88" s="16">
        <v>0</v>
      </c>
      <c r="F88" s="4" t="s">
        <v>325</v>
      </c>
      <c r="G88" s="4" t="s">
        <v>325</v>
      </c>
      <c r="H88" s="4" t="s">
        <v>350</v>
      </c>
    </row>
    <row r="89" spans="1:8" ht="46.8">
      <c r="A89" s="2"/>
      <c r="B89" s="3" t="s">
        <v>241</v>
      </c>
      <c r="C89" s="14">
        <f>D89+E89</f>
        <v>7</v>
      </c>
      <c r="D89" s="16">
        <v>6</v>
      </c>
      <c r="E89" s="16">
        <v>1</v>
      </c>
      <c r="F89" s="4" t="s">
        <v>325</v>
      </c>
      <c r="G89" s="4" t="s">
        <v>325</v>
      </c>
      <c r="H89" s="4" t="s">
        <v>350</v>
      </c>
    </row>
    <row r="90" spans="1:8" ht="46.8">
      <c r="A90" s="2" t="s">
        <v>274</v>
      </c>
      <c r="B90" s="3" t="s">
        <v>275</v>
      </c>
      <c r="C90" s="14">
        <f>(C91/C92)*100</f>
        <v>0</v>
      </c>
      <c r="D90" s="14">
        <f aca="true" t="shared" si="5" ref="D90:E90">(D91/D92)*100</f>
        <v>0</v>
      </c>
      <c r="E90" s="14">
        <f t="shared" si="5"/>
        <v>0</v>
      </c>
      <c r="F90" s="4" t="s">
        <v>325</v>
      </c>
      <c r="G90" s="4" t="s">
        <v>325</v>
      </c>
      <c r="H90" s="4"/>
    </row>
    <row r="91" spans="1:8" ht="46.8">
      <c r="A91" s="2"/>
      <c r="B91" s="3" t="s">
        <v>276</v>
      </c>
      <c r="C91" s="14">
        <f>D91+E91</f>
        <v>0</v>
      </c>
      <c r="D91" s="16">
        <v>0</v>
      </c>
      <c r="E91" s="16">
        <v>0</v>
      </c>
      <c r="F91" s="4" t="s">
        <v>325</v>
      </c>
      <c r="G91" s="4" t="s">
        <v>325</v>
      </c>
      <c r="H91" s="4" t="s">
        <v>350</v>
      </c>
    </row>
    <row r="92" spans="1:8" ht="46.8">
      <c r="A92" s="2"/>
      <c r="B92" s="3" t="s">
        <v>241</v>
      </c>
      <c r="C92" s="14">
        <f>D92+E92</f>
        <v>7</v>
      </c>
      <c r="D92" s="16">
        <v>6</v>
      </c>
      <c r="E92" s="16">
        <v>1</v>
      </c>
      <c r="F92" s="4"/>
      <c r="G92" s="4"/>
      <c r="H92" s="4" t="s">
        <v>350</v>
      </c>
    </row>
  </sheetData>
  <printOptions/>
  <pageMargins left="0" right="0" top="0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"/>
  <cols>
    <col min="1" max="1" width="11.140625" style="5" customWidth="1"/>
    <col min="2" max="2" width="103.140625" style="7" customWidth="1"/>
    <col min="3" max="3" width="20.00390625" style="9" customWidth="1"/>
    <col min="4" max="4" width="23.57421875" style="9" customWidth="1"/>
    <col min="5" max="16384" width="9.140625" style="1" customWidth="1"/>
  </cols>
  <sheetData>
    <row r="1" spans="1:4" ht="15">
      <c r="A1" s="6" t="s">
        <v>0</v>
      </c>
      <c r="B1" s="6" t="s">
        <v>1</v>
      </c>
      <c r="C1" s="8" t="s">
        <v>604</v>
      </c>
      <c r="D1" s="8" t="s">
        <v>8</v>
      </c>
    </row>
    <row r="2" spans="1:4" ht="15">
      <c r="A2" s="10" t="s">
        <v>358</v>
      </c>
      <c r="B2" s="24" t="s">
        <v>359</v>
      </c>
      <c r="C2" s="11"/>
      <c r="D2" s="11"/>
    </row>
    <row r="3" spans="1:4" ht="15">
      <c r="A3" s="12" t="s">
        <v>277</v>
      </c>
      <c r="B3" s="22" t="s">
        <v>278</v>
      </c>
      <c r="C3" s="13"/>
      <c r="D3" s="13"/>
    </row>
    <row r="4" spans="1:4" ht="46.8">
      <c r="A4" s="2" t="s">
        <v>493</v>
      </c>
      <c r="B4" s="3" t="s">
        <v>494</v>
      </c>
      <c r="C4" s="14" t="e">
        <f>(C5/C6)*100</f>
        <v>#DIV/0!</v>
      </c>
      <c r="D4" s="4"/>
    </row>
    <row r="5" spans="1:4" ht="31.2">
      <c r="A5" s="2"/>
      <c r="B5" s="3" t="s">
        <v>495</v>
      </c>
      <c r="C5" s="16"/>
      <c r="D5" s="4" t="s">
        <v>361</v>
      </c>
    </row>
    <row r="6" spans="1:4" ht="15">
      <c r="A6" s="2"/>
      <c r="B6" s="3" t="s">
        <v>496</v>
      </c>
      <c r="C6" s="16"/>
      <c r="D6" s="4" t="s">
        <v>361</v>
      </c>
    </row>
    <row r="7" spans="1:4" ht="31.2">
      <c r="A7" s="2" t="s">
        <v>279</v>
      </c>
      <c r="B7" s="3" t="s">
        <v>280</v>
      </c>
      <c r="C7" s="14" t="e">
        <f>(C8/C9)*100</f>
        <v>#DIV/0!</v>
      </c>
      <c r="D7" s="4"/>
    </row>
    <row r="8" spans="1:4" ht="46.8">
      <c r="A8" s="2"/>
      <c r="B8" s="3" t="s">
        <v>360</v>
      </c>
      <c r="C8" s="16"/>
      <c r="D8" s="4" t="s">
        <v>361</v>
      </c>
    </row>
    <row r="9" spans="1:4" ht="15">
      <c r="A9" s="2"/>
      <c r="B9" s="3" t="s">
        <v>281</v>
      </c>
      <c r="C9" s="16"/>
      <c r="D9" s="4" t="s">
        <v>361</v>
      </c>
    </row>
    <row r="10" spans="1:4" ht="31.2">
      <c r="A10" s="12" t="s">
        <v>282</v>
      </c>
      <c r="B10" s="22" t="s">
        <v>283</v>
      </c>
      <c r="C10" s="13"/>
      <c r="D10" s="13"/>
    </row>
    <row r="11" spans="1:4" ht="46.8">
      <c r="A11" s="2" t="s">
        <v>284</v>
      </c>
      <c r="B11" s="3" t="s">
        <v>285</v>
      </c>
      <c r="C11" s="14" t="e">
        <f>(C12/C13)*100</f>
        <v>#DIV/0!</v>
      </c>
      <c r="D11" s="4"/>
    </row>
    <row r="12" spans="1:4" ht="46.8">
      <c r="A12" s="2"/>
      <c r="B12" s="3" t="s">
        <v>286</v>
      </c>
      <c r="C12" s="16"/>
      <c r="D12" s="4" t="s">
        <v>361</v>
      </c>
    </row>
    <row r="13" spans="1:4" ht="31.2">
      <c r="A13" s="2"/>
      <c r="B13" s="3" t="s">
        <v>287</v>
      </c>
      <c r="C13" s="16"/>
      <c r="D13" s="4" t="s">
        <v>361</v>
      </c>
    </row>
    <row r="14" spans="1:4" ht="31.2">
      <c r="A14" s="28" t="s">
        <v>497</v>
      </c>
      <c r="B14" s="22" t="s">
        <v>498</v>
      </c>
      <c r="C14" s="13"/>
      <c r="D14" s="13"/>
    </row>
    <row r="15" spans="1:4" ht="62.4">
      <c r="A15" s="2" t="s">
        <v>499</v>
      </c>
      <c r="B15" s="3" t="s">
        <v>500</v>
      </c>
      <c r="C15" s="4" t="s">
        <v>325</v>
      </c>
      <c r="D15" s="4"/>
    </row>
    <row r="16" spans="1:4" ht="15">
      <c r="A16" s="2"/>
      <c r="B16" s="3" t="s">
        <v>501</v>
      </c>
      <c r="C16" s="14" t="e">
        <f>(C18/C20)*100</f>
        <v>#DIV/0!</v>
      </c>
      <c r="D16" s="4"/>
    </row>
    <row r="17" spans="1:4" ht="15">
      <c r="A17" s="2"/>
      <c r="B17" s="3" t="s">
        <v>502</v>
      </c>
      <c r="C17" s="14" t="e">
        <f>(C19/C20)*100</f>
        <v>#DIV/0!</v>
      </c>
      <c r="D17" s="4"/>
    </row>
    <row r="18" spans="1:4" ht="62.4">
      <c r="A18" s="2"/>
      <c r="B18" s="3" t="s">
        <v>503</v>
      </c>
      <c r="C18" s="16"/>
      <c r="D18" s="4"/>
    </row>
    <row r="19" spans="1:4" ht="62.4">
      <c r="A19" s="2"/>
      <c r="B19" s="3" t="s">
        <v>504</v>
      </c>
      <c r="C19" s="16"/>
      <c r="D19" s="4"/>
    </row>
    <row r="20" spans="1:4" ht="46.8">
      <c r="A20" s="2"/>
      <c r="B20" s="3" t="s">
        <v>505</v>
      </c>
      <c r="C20" s="16"/>
      <c r="D20" s="4"/>
    </row>
    <row r="21" spans="1:4" ht="46.8">
      <c r="A21" s="12" t="s">
        <v>506</v>
      </c>
      <c r="B21" s="22" t="s">
        <v>507</v>
      </c>
      <c r="C21" s="13"/>
      <c r="D21" s="13"/>
    </row>
    <row r="22" spans="1:4" ht="46.8">
      <c r="A22" s="2" t="s">
        <v>508</v>
      </c>
      <c r="B22" s="3" t="s">
        <v>509</v>
      </c>
      <c r="C22" s="14" t="e">
        <f>(C23/C24)*100</f>
        <v>#DIV/0!</v>
      </c>
      <c r="D22" s="4"/>
    </row>
    <row r="23" spans="1:4" ht="46.8">
      <c r="A23" s="2"/>
      <c r="B23" s="3" t="s">
        <v>510</v>
      </c>
      <c r="C23" s="16"/>
      <c r="D23" s="4"/>
    </row>
    <row r="24" spans="1:4" ht="31.2">
      <c r="A24" s="2"/>
      <c r="B24" s="3" t="s">
        <v>511</v>
      </c>
      <c r="C24" s="16"/>
      <c r="D24" s="4"/>
    </row>
    <row r="25" spans="1:4" ht="31.2">
      <c r="A25" s="2" t="s">
        <v>512</v>
      </c>
      <c r="B25" s="25" t="s">
        <v>513</v>
      </c>
      <c r="C25" s="4" t="s">
        <v>325</v>
      </c>
      <c r="D25" s="4"/>
    </row>
    <row r="26" spans="1:4" ht="15">
      <c r="A26" s="2"/>
      <c r="B26" s="25" t="s">
        <v>313</v>
      </c>
      <c r="C26" s="14" t="e">
        <f>(C28/C30)*100</f>
        <v>#DIV/0!</v>
      </c>
      <c r="D26" s="4"/>
    </row>
    <row r="27" spans="1:4" ht="15">
      <c r="A27" s="2"/>
      <c r="B27" s="25" t="s">
        <v>355</v>
      </c>
      <c r="C27" s="14" t="e">
        <f>(C29/C30)*100</f>
        <v>#DIV/0!</v>
      </c>
      <c r="D27" s="4"/>
    </row>
    <row r="28" spans="1:4" ht="46.8">
      <c r="A28" s="2"/>
      <c r="B28" s="25" t="s">
        <v>514</v>
      </c>
      <c r="C28" s="16"/>
      <c r="D28" s="4"/>
    </row>
    <row r="29" spans="1:4" ht="46.8">
      <c r="A29" s="2"/>
      <c r="B29" s="25" t="s">
        <v>515</v>
      </c>
      <c r="C29" s="16"/>
      <c r="D29" s="4"/>
    </row>
    <row r="30" spans="1:4" ht="31.2">
      <c r="A30" s="2"/>
      <c r="B30" s="25" t="s">
        <v>516</v>
      </c>
      <c r="C30" s="16"/>
      <c r="D30" s="4"/>
    </row>
    <row r="31" spans="1:4" ht="46.8">
      <c r="A31" s="12" t="s">
        <v>517</v>
      </c>
      <c r="B31" s="22" t="s">
        <v>518</v>
      </c>
      <c r="C31" s="13"/>
      <c r="D31" s="13"/>
    </row>
    <row r="32" spans="1:4" ht="31.2">
      <c r="A32" s="2" t="s">
        <v>519</v>
      </c>
      <c r="B32" s="3" t="s">
        <v>520</v>
      </c>
      <c r="C32" s="4" t="s">
        <v>325</v>
      </c>
      <c r="D32" s="4"/>
    </row>
    <row r="33" spans="1:4" ht="15">
      <c r="A33" s="2"/>
      <c r="B33" s="3" t="s">
        <v>521</v>
      </c>
      <c r="C33" s="14" t="e">
        <f>(C36/C39)*100</f>
        <v>#DIV/0!</v>
      </c>
      <c r="D33" s="4"/>
    </row>
    <row r="34" spans="1:4" ht="15">
      <c r="A34" s="2"/>
      <c r="B34" s="3" t="s">
        <v>522</v>
      </c>
      <c r="C34" s="14" t="e">
        <f aca="true" t="shared" si="0" ref="C34:C35">(C37/C40)*100</f>
        <v>#DIV/0!</v>
      </c>
      <c r="D34" s="4"/>
    </row>
    <row r="35" spans="1:4" ht="15">
      <c r="A35" s="2"/>
      <c r="B35" s="3" t="s">
        <v>523</v>
      </c>
      <c r="C35" s="14" t="e">
        <f t="shared" si="0"/>
        <v>#DIV/0!</v>
      </c>
      <c r="D35" s="4"/>
    </row>
    <row r="36" spans="1:4" ht="31.2">
      <c r="A36" s="2"/>
      <c r="B36" s="3" t="s">
        <v>524</v>
      </c>
      <c r="C36" s="16"/>
      <c r="D36" s="4"/>
    </row>
    <row r="37" spans="1:4" ht="46.8">
      <c r="A37" s="2"/>
      <c r="B37" s="3" t="s">
        <v>525</v>
      </c>
      <c r="C37" s="16"/>
      <c r="D37" s="4"/>
    </row>
    <row r="38" spans="1:4" ht="46.8">
      <c r="A38" s="2"/>
      <c r="B38" s="3" t="s">
        <v>526</v>
      </c>
      <c r="C38" s="16"/>
      <c r="D38" s="4"/>
    </row>
    <row r="39" spans="1:4" ht="31.2">
      <c r="A39" s="2"/>
      <c r="B39" s="3" t="s">
        <v>527</v>
      </c>
      <c r="C39" s="16"/>
      <c r="D39" s="4"/>
    </row>
    <row r="40" spans="1:4" ht="46.8">
      <c r="A40" s="2"/>
      <c r="B40" s="3" t="s">
        <v>528</v>
      </c>
      <c r="C40" s="16"/>
      <c r="D40" s="4"/>
    </row>
    <row r="41" spans="1:4" ht="46.8">
      <c r="A41" s="2"/>
      <c r="B41" s="3" t="s">
        <v>529</v>
      </c>
      <c r="C41" s="16"/>
      <c r="D41" s="4"/>
    </row>
    <row r="42" spans="1:4" ht="31.2">
      <c r="A42" s="12" t="s">
        <v>530</v>
      </c>
      <c r="B42" s="22" t="s">
        <v>532</v>
      </c>
      <c r="C42" s="13"/>
      <c r="D42" s="13"/>
    </row>
    <row r="43" spans="1:4" ht="46.8">
      <c r="A43" s="2" t="s">
        <v>531</v>
      </c>
      <c r="B43" s="3" t="s">
        <v>533</v>
      </c>
      <c r="C43" s="14" t="e">
        <f>(C44/C45)*100</f>
        <v>#DIV/0!</v>
      </c>
      <c r="D43" s="4"/>
    </row>
    <row r="44" spans="1:4" ht="31.2">
      <c r="A44" s="2"/>
      <c r="B44" s="3" t="s">
        <v>534</v>
      </c>
      <c r="C44" s="16"/>
      <c r="D44" s="4"/>
    </row>
    <row r="45" spans="1:4" ht="15">
      <c r="A45" s="2"/>
      <c r="B45" s="3" t="s">
        <v>535</v>
      </c>
      <c r="C45" s="16"/>
      <c r="D45" s="4"/>
    </row>
    <row r="46" spans="1:4" ht="31.2">
      <c r="A46" s="12" t="s">
        <v>536</v>
      </c>
      <c r="B46" s="22" t="s">
        <v>538</v>
      </c>
      <c r="C46" s="13"/>
      <c r="D46" s="13"/>
    </row>
    <row r="47" spans="1:4" ht="31.2">
      <c r="A47" s="2" t="s">
        <v>537</v>
      </c>
      <c r="B47" s="3" t="s">
        <v>539</v>
      </c>
      <c r="C47" s="14" t="e">
        <f>(C48/C49)*100</f>
        <v>#DIV/0!</v>
      </c>
      <c r="D47" s="4"/>
    </row>
    <row r="48" spans="1:4" ht="46.8">
      <c r="A48" s="2"/>
      <c r="B48" s="3" t="s">
        <v>540</v>
      </c>
      <c r="C48" s="16"/>
      <c r="D48" s="4"/>
    </row>
    <row r="49" spans="1:4" ht="31.2">
      <c r="A49" s="2"/>
      <c r="B49" s="3" t="s">
        <v>541</v>
      </c>
      <c r="C49" s="16"/>
      <c r="D49" s="4"/>
    </row>
    <row r="50" spans="1:4" ht="46.8">
      <c r="A50" s="28" t="s">
        <v>542</v>
      </c>
      <c r="B50" s="22" t="s">
        <v>544</v>
      </c>
      <c r="C50" s="13"/>
      <c r="D50" s="13"/>
    </row>
    <row r="51" spans="1:4" ht="31.2">
      <c r="A51" s="2" t="s">
        <v>543</v>
      </c>
      <c r="B51" s="3" t="s">
        <v>545</v>
      </c>
      <c r="C51" s="4" t="s">
        <v>325</v>
      </c>
      <c r="D51" s="4"/>
    </row>
    <row r="52" spans="1:4" ht="15">
      <c r="A52" s="2"/>
      <c r="B52" s="3" t="s">
        <v>546</v>
      </c>
      <c r="C52" s="14" t="e">
        <f>(C54/C56)*100</f>
        <v>#DIV/0!</v>
      </c>
      <c r="D52" s="4"/>
    </row>
    <row r="53" spans="1:4" ht="15">
      <c r="A53" s="2"/>
      <c r="B53" s="3" t="s">
        <v>547</v>
      </c>
      <c r="C53" s="14" t="e">
        <f>(C55/C57)*100</f>
        <v>#DIV/0!</v>
      </c>
      <c r="D53" s="4"/>
    </row>
    <row r="54" spans="1:4" ht="46.8">
      <c r="A54" s="2"/>
      <c r="B54" s="3" t="s">
        <v>548</v>
      </c>
      <c r="C54" s="16"/>
      <c r="D54" s="4"/>
    </row>
    <row r="55" spans="1:4" ht="46.8">
      <c r="A55" s="2"/>
      <c r="B55" s="3" t="s">
        <v>549</v>
      </c>
      <c r="C55" s="16"/>
      <c r="D55" s="4"/>
    </row>
    <row r="56" spans="1:4" ht="31.2">
      <c r="A56" s="2"/>
      <c r="B56" s="3" t="s">
        <v>550</v>
      </c>
      <c r="C56" s="16"/>
      <c r="D56" s="4"/>
    </row>
    <row r="57" spans="1:4" ht="31.2">
      <c r="A57" s="2"/>
      <c r="B57" s="3" t="s">
        <v>551</v>
      </c>
      <c r="C57" s="16"/>
      <c r="D57" s="4"/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"/>
  <sheetViews>
    <sheetView zoomScale="115" zoomScaleNormal="11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"/>
  <cols>
    <col min="1" max="1" width="11.140625" style="5" customWidth="1"/>
    <col min="2" max="2" width="74.28125" style="7" customWidth="1"/>
    <col min="3" max="3" width="20.00390625" style="9" customWidth="1"/>
    <col min="4" max="4" width="23.57421875" style="9" customWidth="1"/>
    <col min="5" max="16384" width="9.140625" style="1" customWidth="1"/>
  </cols>
  <sheetData>
    <row r="1" spans="1:4" ht="15">
      <c r="A1" s="6" t="s">
        <v>0</v>
      </c>
      <c r="B1" s="6" t="s">
        <v>1</v>
      </c>
      <c r="D1" s="8" t="s">
        <v>8</v>
      </c>
    </row>
    <row r="2" spans="1:4" ht="15">
      <c r="A2" s="10" t="s">
        <v>362</v>
      </c>
      <c r="B2" s="24" t="s">
        <v>363</v>
      </c>
      <c r="C2" s="11"/>
      <c r="D2" s="11"/>
    </row>
    <row r="3" spans="1:4" ht="31.2">
      <c r="A3" s="12" t="s">
        <v>288</v>
      </c>
      <c r="B3" s="22" t="s">
        <v>289</v>
      </c>
      <c r="C3" s="13"/>
      <c r="D3" s="13"/>
    </row>
    <row r="4" spans="1:4" ht="78">
      <c r="A4" s="2" t="s">
        <v>552</v>
      </c>
      <c r="B4" s="25" t="s">
        <v>553</v>
      </c>
      <c r="C4" s="14">
        <f>C5</f>
        <v>0</v>
      </c>
      <c r="D4" s="4"/>
    </row>
    <row r="5" spans="1:4" ht="62.4">
      <c r="A5" s="2"/>
      <c r="B5" s="25" t="s">
        <v>554</v>
      </c>
      <c r="C5" s="16"/>
      <c r="D5" s="4" t="s">
        <v>555</v>
      </c>
    </row>
    <row r="6" spans="1:4" ht="62.4">
      <c r="A6" s="2" t="s">
        <v>290</v>
      </c>
      <c r="B6" s="3" t="s">
        <v>291</v>
      </c>
      <c r="C6" s="4" t="s">
        <v>325</v>
      </c>
      <c r="D6" s="4"/>
    </row>
    <row r="7" spans="1:4" ht="46.8">
      <c r="A7" s="2"/>
      <c r="B7" s="3" t="s">
        <v>292</v>
      </c>
      <c r="C7" s="16"/>
      <c r="D7" s="4" t="s">
        <v>361</v>
      </c>
    </row>
    <row r="8" spans="1:4" ht="62.4">
      <c r="A8" s="2"/>
      <c r="B8" s="3" t="s">
        <v>293</v>
      </c>
      <c r="C8" s="16"/>
      <c r="D8" s="4" t="s">
        <v>361</v>
      </c>
    </row>
    <row r="9" spans="1:4" ht="46.8">
      <c r="A9" s="2"/>
      <c r="B9" s="3" t="s">
        <v>294</v>
      </c>
      <c r="C9" s="16"/>
      <c r="D9" s="4" t="s">
        <v>361</v>
      </c>
    </row>
    <row r="10" spans="1:4" ht="46.8">
      <c r="A10" s="2"/>
      <c r="B10" s="3" t="s">
        <v>295</v>
      </c>
      <c r="C10" s="16"/>
      <c r="D10" s="4" t="s">
        <v>361</v>
      </c>
    </row>
    <row r="11" spans="1:4" ht="46.8">
      <c r="A11" s="2" t="s">
        <v>296</v>
      </c>
      <c r="B11" s="3" t="s">
        <v>297</v>
      </c>
      <c r="C11" s="14" t="e">
        <f>(C12/C13)*100</f>
        <v>#DIV/0!</v>
      </c>
      <c r="D11" s="4"/>
    </row>
    <row r="12" spans="1:4" ht="46.8">
      <c r="A12" s="2"/>
      <c r="B12" s="3" t="s">
        <v>298</v>
      </c>
      <c r="C12" s="16"/>
      <c r="D12" s="4" t="s">
        <v>361</v>
      </c>
    </row>
    <row r="13" spans="1:4" ht="15">
      <c r="A13" s="2"/>
      <c r="B13" s="3" t="s">
        <v>299</v>
      </c>
      <c r="C13" s="16"/>
      <c r="D13" s="4" t="s">
        <v>361</v>
      </c>
    </row>
    <row r="14" spans="1:4" ht="46.8">
      <c r="A14" s="12" t="s">
        <v>300</v>
      </c>
      <c r="B14" s="22" t="s">
        <v>301</v>
      </c>
      <c r="C14" s="13"/>
      <c r="D14" s="13"/>
    </row>
    <row r="15" spans="1:4" ht="62.4">
      <c r="A15" s="2" t="s">
        <v>302</v>
      </c>
      <c r="B15" s="3" t="s">
        <v>303</v>
      </c>
      <c r="C15" s="14" t="e">
        <f>(C16/C17)*100</f>
        <v>#DIV/0!</v>
      </c>
      <c r="D15" s="4"/>
    </row>
    <row r="16" spans="1:4" ht="62.4">
      <c r="A16" s="2"/>
      <c r="B16" s="3" t="s">
        <v>304</v>
      </c>
      <c r="C16" s="16"/>
      <c r="D16" s="4" t="s">
        <v>361</v>
      </c>
    </row>
    <row r="17" spans="1:4" ht="62.4">
      <c r="A17" s="2"/>
      <c r="B17" s="3" t="s">
        <v>305</v>
      </c>
      <c r="C17" s="16"/>
      <c r="D17" s="4" t="s">
        <v>361</v>
      </c>
    </row>
    <row r="18" spans="1:4" ht="46.8">
      <c r="A18" s="12" t="s">
        <v>556</v>
      </c>
      <c r="B18" s="22" t="s">
        <v>557</v>
      </c>
      <c r="C18" s="13"/>
      <c r="D18" s="13"/>
    </row>
    <row r="19" spans="1:4" ht="78">
      <c r="A19" s="2" t="s">
        <v>558</v>
      </c>
      <c r="B19" s="3" t="s">
        <v>559</v>
      </c>
      <c r="C19" s="14" t="e">
        <f>(C20/C21)*100</f>
        <v>#DIV/0!</v>
      </c>
      <c r="D19" s="4"/>
    </row>
    <row r="20" spans="1:4" ht="78">
      <c r="A20" s="2"/>
      <c r="B20" s="3" t="s">
        <v>560</v>
      </c>
      <c r="C20" s="16"/>
      <c r="D20" s="4"/>
    </row>
    <row r="21" spans="1:4" ht="62.4">
      <c r="A21" s="2"/>
      <c r="B21" s="3" t="s">
        <v>561</v>
      </c>
      <c r="C21" s="16"/>
      <c r="D21" s="4"/>
    </row>
    <row r="22" spans="1:4" ht="46.8">
      <c r="A22" s="12" t="s">
        <v>562</v>
      </c>
      <c r="B22" s="22" t="s">
        <v>564</v>
      </c>
      <c r="C22" s="13"/>
      <c r="D22" s="13"/>
    </row>
    <row r="23" spans="1:4" ht="78">
      <c r="A23" s="2" t="s">
        <v>563</v>
      </c>
      <c r="B23" s="3" t="s">
        <v>565</v>
      </c>
      <c r="C23" s="14" t="e">
        <f>(C24/C25)*100</f>
        <v>#DIV/0!</v>
      </c>
      <c r="D23" s="4"/>
    </row>
    <row r="24" spans="1:4" ht="62.4">
      <c r="A24" s="2"/>
      <c r="B24" s="3" t="s">
        <v>566</v>
      </c>
      <c r="C24" s="16"/>
      <c r="D24" s="4"/>
    </row>
    <row r="25" spans="1:4" ht="46.8">
      <c r="A25" s="2"/>
      <c r="B25" s="3" t="s">
        <v>567</v>
      </c>
      <c r="C25" s="16"/>
      <c r="D25" s="4"/>
    </row>
    <row r="26" spans="1:4" ht="31.2">
      <c r="A26" s="12" t="s">
        <v>306</v>
      </c>
      <c r="B26" s="22" t="s">
        <v>307</v>
      </c>
      <c r="C26" s="13"/>
      <c r="D26" s="13"/>
    </row>
    <row r="27" spans="1:4" ht="62.4">
      <c r="A27" s="2" t="s">
        <v>308</v>
      </c>
      <c r="B27" s="3" t="s">
        <v>309</v>
      </c>
      <c r="C27" s="14" t="e">
        <f>((C28+C29)/C30)*100</f>
        <v>#DIV/0!</v>
      </c>
      <c r="D27" s="4"/>
    </row>
    <row r="28" spans="1:4" ht="46.8">
      <c r="A28" s="2"/>
      <c r="B28" s="3" t="s">
        <v>310</v>
      </c>
      <c r="C28" s="14">
        <v>0</v>
      </c>
      <c r="D28" s="4" t="s">
        <v>361</v>
      </c>
    </row>
    <row r="29" spans="1:4" ht="31.2">
      <c r="A29" s="2"/>
      <c r="B29" s="3" t="s">
        <v>311</v>
      </c>
      <c r="C29" s="16"/>
      <c r="D29" s="4" t="s">
        <v>361</v>
      </c>
    </row>
    <row r="30" spans="1:4" ht="46.8">
      <c r="A30" s="2"/>
      <c r="B30" s="3" t="s">
        <v>312</v>
      </c>
      <c r="C30" s="16"/>
      <c r="D30" s="4" t="s">
        <v>361</v>
      </c>
    </row>
    <row r="31" spans="1:4" ht="46.8">
      <c r="A31" s="48" t="s">
        <v>568</v>
      </c>
      <c r="B31" s="22" t="s">
        <v>569</v>
      </c>
      <c r="C31" s="13"/>
      <c r="D31" s="13"/>
    </row>
    <row r="32" spans="1:4" ht="62.4">
      <c r="A32" s="47" t="s">
        <v>570</v>
      </c>
      <c r="B32" s="3" t="s">
        <v>571</v>
      </c>
      <c r="C32" s="14" t="e">
        <f>(C33/C34)*100</f>
        <v>#DIV/0!</v>
      </c>
      <c r="D32" s="4"/>
    </row>
    <row r="33" spans="1:4" ht="46.8">
      <c r="A33" s="2"/>
      <c r="B33" s="3" t="s">
        <v>572</v>
      </c>
      <c r="C33" s="16"/>
      <c r="D33" s="4" t="s">
        <v>361</v>
      </c>
    </row>
    <row r="34" spans="1:4" ht="31.2">
      <c r="A34" s="2"/>
      <c r="B34" s="3" t="s">
        <v>573</v>
      </c>
      <c r="C34" s="16"/>
      <c r="D34" s="4" t="s">
        <v>361</v>
      </c>
    </row>
    <row r="35" spans="1:4" ht="62.4">
      <c r="A35" s="48" t="s">
        <v>574</v>
      </c>
      <c r="B35" s="22" t="s">
        <v>575</v>
      </c>
      <c r="C35" s="13"/>
      <c r="D35" s="13"/>
    </row>
    <row r="36" spans="1:4" ht="31.2">
      <c r="A36" s="47" t="s">
        <v>577</v>
      </c>
      <c r="B36" s="3" t="s">
        <v>576</v>
      </c>
      <c r="C36" s="14"/>
      <c r="D36" s="4"/>
    </row>
    <row r="37" spans="1:4" ht="31.2">
      <c r="A37" s="2"/>
      <c r="B37" s="3" t="s">
        <v>578</v>
      </c>
      <c r="C37" s="16"/>
      <c r="D37" s="4"/>
    </row>
    <row r="38" spans="1:4" ht="46.8">
      <c r="A38" s="2"/>
      <c r="B38" s="3" t="s">
        <v>579</v>
      </c>
      <c r="C38" s="16"/>
      <c r="D38" s="4"/>
    </row>
    <row r="39" spans="1:4" ht="46.8">
      <c r="A39" s="2"/>
      <c r="B39" s="3" t="s">
        <v>580</v>
      </c>
      <c r="C39" s="16"/>
      <c r="D39" s="4"/>
    </row>
    <row r="40" spans="1:4" ht="31.2">
      <c r="A40" s="2"/>
      <c r="B40" s="3" t="s">
        <v>581</v>
      </c>
      <c r="C40" s="16"/>
      <c r="D40" s="4"/>
    </row>
    <row r="41" spans="1:4" ht="46.8">
      <c r="A41" s="2"/>
      <c r="B41" s="3" t="s">
        <v>582</v>
      </c>
      <c r="C41" s="16"/>
      <c r="D41" s="4"/>
    </row>
    <row r="42" spans="1:4" ht="15">
      <c r="A42" s="2"/>
      <c r="B42" s="3" t="s">
        <v>583</v>
      </c>
      <c r="C42" s="16"/>
      <c r="D42" s="4"/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zoomScale="115" zoomScaleNormal="11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"/>
  <cols>
    <col min="1" max="1" width="11.140625" style="5" customWidth="1"/>
    <col min="2" max="2" width="74.28125" style="7" customWidth="1"/>
    <col min="3" max="3" width="20.00390625" style="9" customWidth="1"/>
    <col min="4" max="4" width="23.57421875" style="9" customWidth="1"/>
    <col min="5" max="16384" width="9.140625" style="1" customWidth="1"/>
  </cols>
  <sheetData>
    <row r="1" spans="1:4" ht="15">
      <c r="A1" s="6" t="s">
        <v>0</v>
      </c>
      <c r="B1" s="6" t="s">
        <v>1</v>
      </c>
      <c r="C1" s="8" t="s">
        <v>604</v>
      </c>
      <c r="D1" s="8" t="s">
        <v>8</v>
      </c>
    </row>
    <row r="2" spans="1:4" ht="15">
      <c r="A2" s="10" t="s">
        <v>586</v>
      </c>
      <c r="B2" s="24" t="s">
        <v>584</v>
      </c>
      <c r="C2" s="11"/>
      <c r="D2" s="11"/>
    </row>
    <row r="3" spans="1:4" ht="62.4">
      <c r="A3" s="12" t="s">
        <v>585</v>
      </c>
      <c r="B3" s="22" t="s">
        <v>587</v>
      </c>
      <c r="C3" s="13"/>
      <c r="D3" s="13"/>
    </row>
    <row r="4" spans="1:4" ht="15">
      <c r="A4" s="2"/>
      <c r="B4" s="3" t="s">
        <v>313</v>
      </c>
      <c r="C4" s="14" t="e">
        <f>(C6/C8)*100</f>
        <v>#DIV/0!</v>
      </c>
      <c r="D4" s="4"/>
    </row>
    <row r="5" spans="1:4" ht="15">
      <c r="A5" s="2"/>
      <c r="B5" s="3" t="s">
        <v>588</v>
      </c>
      <c r="C5" s="14" t="e">
        <f>(C7/C8)*100</f>
        <v>#DIV/0!</v>
      </c>
      <c r="D5" s="4"/>
    </row>
    <row r="6" spans="1:4" ht="15">
      <c r="A6" s="2"/>
      <c r="B6" s="3" t="s">
        <v>313</v>
      </c>
      <c r="C6" s="16"/>
      <c r="D6" s="4" t="s">
        <v>590</v>
      </c>
    </row>
    <row r="7" spans="1:4" ht="15">
      <c r="A7" s="2"/>
      <c r="B7" s="3" t="s">
        <v>588</v>
      </c>
      <c r="C7" s="16"/>
      <c r="D7" s="4" t="s">
        <v>590</v>
      </c>
    </row>
    <row r="8" spans="1:4" ht="46.8">
      <c r="A8" s="2"/>
      <c r="B8" s="3" t="s">
        <v>589</v>
      </c>
      <c r="C8" s="16"/>
      <c r="D8" s="4" t="s">
        <v>590</v>
      </c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="115" zoomScaleNormal="11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15"/>
  <cols>
    <col min="1" max="1" width="11.140625" style="5" customWidth="1"/>
    <col min="2" max="2" width="74.28125" style="7" customWidth="1"/>
    <col min="3" max="3" width="20.00390625" style="9" customWidth="1"/>
    <col min="4" max="4" width="23.57421875" style="9" customWidth="1"/>
    <col min="5" max="16384" width="9.140625" style="1" customWidth="1"/>
  </cols>
  <sheetData>
    <row r="1" spans="1:4" ht="15">
      <c r="A1" s="6" t="s">
        <v>0</v>
      </c>
      <c r="B1" s="6" t="s">
        <v>1</v>
      </c>
      <c r="C1" s="8" t="s">
        <v>604</v>
      </c>
      <c r="D1" s="8" t="s">
        <v>8</v>
      </c>
    </row>
    <row r="2" spans="1:4" ht="15">
      <c r="A2" s="10" t="s">
        <v>593</v>
      </c>
      <c r="B2" s="24" t="s">
        <v>591</v>
      </c>
      <c r="C2" s="11"/>
      <c r="D2" s="11"/>
    </row>
    <row r="3" spans="1:4" ht="31.2">
      <c r="A3" s="12" t="s">
        <v>594</v>
      </c>
      <c r="B3" s="22" t="s">
        <v>592</v>
      </c>
      <c r="C3" s="13"/>
      <c r="D3" s="13"/>
    </row>
    <row r="4" spans="1:4" ht="46.8">
      <c r="A4" s="2" t="s">
        <v>595</v>
      </c>
      <c r="B4" s="3" t="s">
        <v>596</v>
      </c>
      <c r="C4" s="14">
        <f>(C5/C6)*100</f>
        <v>28.57142857142857</v>
      </c>
      <c r="D4" s="4"/>
    </row>
    <row r="5" spans="1:4" ht="62.4">
      <c r="A5" s="2"/>
      <c r="B5" s="3" t="s">
        <v>597</v>
      </c>
      <c r="C5" s="16">
        <v>4</v>
      </c>
      <c r="D5" s="4"/>
    </row>
    <row r="6" spans="1:4" ht="46.8">
      <c r="A6" s="2"/>
      <c r="B6" s="3" t="s">
        <v>138</v>
      </c>
      <c r="C6" s="16">
        <v>14</v>
      </c>
      <c r="D6" s="4"/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zoomScale="115" zoomScaleNormal="115" workbookViewId="0" topLeftCell="A1">
      <pane xSplit="1" ySplit="1" topLeftCell="B11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ColWidth="9.140625" defaultRowHeight="15"/>
  <cols>
    <col min="1" max="1" width="11.140625" style="5" customWidth="1"/>
    <col min="2" max="2" width="74.28125" style="7" customWidth="1"/>
    <col min="3" max="3" width="20.00390625" style="9" customWidth="1"/>
    <col min="4" max="4" width="23.57421875" style="9" customWidth="1"/>
    <col min="5" max="16384" width="9.140625" style="1" customWidth="1"/>
  </cols>
  <sheetData>
    <row r="1" spans="1:4" ht="15">
      <c r="A1" s="6" t="s">
        <v>0</v>
      </c>
      <c r="B1" s="6" t="s">
        <v>1</v>
      </c>
      <c r="C1" s="8" t="s">
        <v>604</v>
      </c>
      <c r="D1" s="8" t="s">
        <v>8</v>
      </c>
    </row>
    <row r="2" spans="1:4" ht="33" customHeight="1">
      <c r="A2" s="10" t="s">
        <v>364</v>
      </c>
      <c r="B2" s="23" t="s">
        <v>365</v>
      </c>
      <c r="C2" s="11"/>
      <c r="D2" s="11"/>
    </row>
    <row r="3" spans="1:4" ht="15">
      <c r="A3" s="12" t="s">
        <v>314</v>
      </c>
      <c r="B3" s="22" t="s">
        <v>315</v>
      </c>
      <c r="C3" s="13"/>
      <c r="D3" s="13"/>
    </row>
    <row r="4" spans="1:4" ht="61.5" customHeight="1">
      <c r="A4" s="2" t="s">
        <v>316</v>
      </c>
      <c r="B4" s="3" t="s">
        <v>317</v>
      </c>
      <c r="C4" s="14" t="e">
        <f>(C5/C11)*100</f>
        <v>#DIV/0!</v>
      </c>
      <c r="D4" s="4"/>
    </row>
    <row r="5" spans="1:4" ht="31.2">
      <c r="A5" s="2"/>
      <c r="B5" s="3" t="s">
        <v>318</v>
      </c>
      <c r="C5" s="14">
        <f>C6+C7+C8+C9+C10</f>
        <v>10799</v>
      </c>
      <c r="D5" s="4"/>
    </row>
    <row r="6" spans="1:4" ht="33.75" customHeight="1">
      <c r="A6" s="2"/>
      <c r="B6" s="3" t="s">
        <v>319</v>
      </c>
      <c r="C6" s="16">
        <v>3872</v>
      </c>
      <c r="D6" s="4" t="s">
        <v>326</v>
      </c>
    </row>
    <row r="7" spans="1:4" ht="31.2">
      <c r="A7" s="2"/>
      <c r="B7" s="3" t="s">
        <v>320</v>
      </c>
      <c r="C7" s="16">
        <v>6927</v>
      </c>
      <c r="D7" s="4" t="s">
        <v>366</v>
      </c>
    </row>
    <row r="8" spans="1:4" ht="46.8">
      <c r="A8" s="2"/>
      <c r="B8" s="3" t="s">
        <v>321</v>
      </c>
      <c r="C8" s="16"/>
      <c r="D8" s="4" t="s">
        <v>336</v>
      </c>
    </row>
    <row r="9" spans="1:4" ht="31.2">
      <c r="A9" s="2"/>
      <c r="B9" s="3" t="s">
        <v>322</v>
      </c>
      <c r="C9" s="16"/>
      <c r="D9" s="4" t="s">
        <v>337</v>
      </c>
    </row>
    <row r="10" spans="1:4" ht="31.2">
      <c r="A10" s="2"/>
      <c r="B10" s="3" t="s">
        <v>323</v>
      </c>
      <c r="C10" s="16"/>
      <c r="D10" s="4" t="s">
        <v>367</v>
      </c>
    </row>
    <row r="11" spans="1:4" ht="31.2">
      <c r="A11" s="2"/>
      <c r="B11" s="3" t="s">
        <v>324</v>
      </c>
      <c r="C11" s="15"/>
      <c r="D11" s="4"/>
    </row>
    <row r="12" spans="1:4" ht="62.4">
      <c r="A12" s="2" t="s">
        <v>598</v>
      </c>
      <c r="B12" s="3" t="s">
        <v>599</v>
      </c>
      <c r="C12" s="4" t="s">
        <v>325</v>
      </c>
      <c r="D12" s="4"/>
    </row>
    <row r="13" spans="1:4" ht="31.2">
      <c r="A13" s="2"/>
      <c r="B13" s="3" t="s">
        <v>600</v>
      </c>
      <c r="C13" s="14" t="e">
        <f>(C15/(C15+C16))*100</f>
        <v>#DIV/0!</v>
      </c>
      <c r="D13" s="4"/>
    </row>
    <row r="14" spans="1:4" ht="31.2">
      <c r="A14" s="2"/>
      <c r="B14" s="3" t="s">
        <v>601</v>
      </c>
      <c r="C14" s="14" t="e">
        <f>(C16/(C15+C16))*100</f>
        <v>#DIV/0!</v>
      </c>
      <c r="D14" s="4"/>
    </row>
    <row r="15" spans="1:4" ht="62.4">
      <c r="A15" s="2"/>
      <c r="B15" s="3" t="s">
        <v>602</v>
      </c>
      <c r="C15" s="16"/>
      <c r="D15" s="4" t="s">
        <v>336</v>
      </c>
    </row>
    <row r="16" spans="1:4" ht="46.8">
      <c r="A16" s="2"/>
      <c r="B16" s="3" t="s">
        <v>603</v>
      </c>
      <c r="C16" s="16"/>
      <c r="D16" s="4" t="s">
        <v>337</v>
      </c>
    </row>
    <row r="17" spans="1:4" ht="15">
      <c r="A17" s="2"/>
      <c r="B17" s="3"/>
      <c r="C17" s="16"/>
      <c r="D17" s="4"/>
    </row>
    <row r="18" spans="1:4" ht="15">
      <c r="A18" s="2"/>
      <c r="B18" s="3"/>
      <c r="C18" s="16"/>
      <c r="D18" s="4"/>
    </row>
    <row r="19" spans="1:4" ht="15">
      <c r="A19" s="2"/>
      <c r="B19" s="3"/>
      <c r="C19" s="15"/>
      <c r="D19" s="4"/>
    </row>
  </sheetData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Пыхтина Е.В.</dc:creator>
  <cp:keywords/>
  <dc:description/>
  <cp:lastModifiedBy>user1</cp:lastModifiedBy>
  <cp:lastPrinted>2015-10-21T06:00:38Z</cp:lastPrinted>
  <dcterms:created xsi:type="dcterms:W3CDTF">2014-09-23T04:36:26Z</dcterms:created>
  <dcterms:modified xsi:type="dcterms:W3CDTF">2015-10-21T11:57:16Z</dcterms:modified>
  <cp:category/>
  <cp:version/>
  <cp:contentType/>
  <cp:contentStatus/>
</cp:coreProperties>
</file>